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and Use Administration\USDO Administration\Project Applications\Project #00430 - 507 First Street\"/>
    </mc:Choice>
  </mc:AlternateContent>
  <bookViews>
    <workbookView xWindow="0" yWindow="0" windowWidth="24000" windowHeight="9135"/>
  </bookViews>
  <sheets>
    <sheet name="507 First Street" sheetId="1" r:id="rId1"/>
    <sheet name="Sheet1" sheetId="4" r:id="rId2"/>
    <sheet name="Sample Amortization Schedule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C37" i="1"/>
  <c r="C29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C24" i="1"/>
  <c r="R39" i="1" l="1"/>
  <c r="S39" i="1"/>
  <c r="T39" i="1"/>
  <c r="U39" i="1"/>
  <c r="V39" i="1"/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D18" i="2"/>
  <c r="C18" i="2"/>
  <c r="B18" i="2"/>
  <c r="E13" i="2"/>
  <c r="E9" i="2" s="1"/>
  <c r="E11" i="2" s="1"/>
  <c r="C30" i="1"/>
  <c r="C36" i="1" s="1"/>
  <c r="C26" i="1"/>
  <c r="R36" i="1" l="1"/>
  <c r="S35" i="1"/>
  <c r="T34" i="1"/>
  <c r="U33" i="1"/>
  <c r="S36" i="1"/>
  <c r="T35" i="1"/>
  <c r="U34" i="1"/>
  <c r="V33" i="1"/>
  <c r="T36" i="1"/>
  <c r="U35" i="1"/>
  <c r="V34" i="1"/>
  <c r="U36" i="1"/>
  <c r="V35" i="1"/>
  <c r="R33" i="1"/>
  <c r="V36" i="1"/>
  <c r="R34" i="1"/>
  <c r="S33" i="1"/>
  <c r="R35" i="1"/>
  <c r="S34" i="1"/>
  <c r="T33" i="1"/>
  <c r="H36" i="1"/>
  <c r="N36" i="1"/>
  <c r="E35" i="1"/>
  <c r="K35" i="1"/>
  <c r="Q35" i="1"/>
  <c r="I34" i="1"/>
  <c r="O34" i="1"/>
  <c r="F33" i="1"/>
  <c r="L33" i="1"/>
  <c r="C33" i="1"/>
  <c r="C35" i="1"/>
  <c r="I36" i="1"/>
  <c r="O36" i="1"/>
  <c r="F35" i="1"/>
  <c r="L35" i="1"/>
  <c r="D34" i="1"/>
  <c r="J34" i="1"/>
  <c r="P34" i="1"/>
  <c r="G33" i="1"/>
  <c r="M33" i="1"/>
  <c r="D36" i="1"/>
  <c r="J36" i="1"/>
  <c r="P36" i="1"/>
  <c r="G35" i="1"/>
  <c r="M35" i="1"/>
  <c r="E34" i="1"/>
  <c r="K34" i="1"/>
  <c r="Q34" i="1"/>
  <c r="H33" i="1"/>
  <c r="N33" i="1"/>
  <c r="E36" i="1"/>
  <c r="K36" i="1"/>
  <c r="Q36" i="1"/>
  <c r="H35" i="1"/>
  <c r="N35" i="1"/>
  <c r="F34" i="1"/>
  <c r="L34" i="1"/>
  <c r="C34" i="1"/>
  <c r="I33" i="1"/>
  <c r="O33" i="1"/>
  <c r="F36" i="1"/>
  <c r="L36" i="1"/>
  <c r="I35" i="1"/>
  <c r="O35" i="1"/>
  <c r="G34" i="1"/>
  <c r="M34" i="1"/>
  <c r="D33" i="1"/>
  <c r="J33" i="1"/>
  <c r="P33" i="1"/>
  <c r="G36" i="1"/>
  <c r="M36" i="1"/>
  <c r="D35" i="1"/>
  <c r="J35" i="1"/>
  <c r="P35" i="1"/>
  <c r="H34" i="1"/>
  <c r="N34" i="1"/>
  <c r="E33" i="1"/>
  <c r="K33" i="1"/>
  <c r="Q33" i="1"/>
  <c r="D21" i="2"/>
  <c r="B22" i="2"/>
  <c r="E18" i="2"/>
  <c r="C21" i="2" s="1"/>
  <c r="R40" i="1" l="1"/>
  <c r="T40" i="1"/>
  <c r="V40" i="1"/>
  <c r="S40" i="1"/>
  <c r="U40" i="1"/>
  <c r="C40" i="1"/>
  <c r="C41" i="1" s="1"/>
  <c r="Q40" i="1"/>
  <c r="D40" i="1"/>
  <c r="F40" i="1"/>
  <c r="N40" i="1"/>
  <c r="K40" i="1"/>
  <c r="H40" i="1"/>
  <c r="L40" i="1"/>
  <c r="E40" i="1"/>
  <c r="G40" i="1"/>
  <c r="O40" i="1"/>
  <c r="M40" i="1"/>
  <c r="I40" i="1"/>
  <c r="P40" i="1"/>
  <c r="J40" i="1"/>
  <c r="B23" i="2"/>
  <c r="E21" i="2"/>
  <c r="D41" i="1" l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B24" i="2"/>
  <c r="D22" i="2"/>
  <c r="C22" i="2" l="1"/>
  <c r="B25" i="2"/>
  <c r="B27" i="2" l="1"/>
  <c r="E22" i="2"/>
  <c r="B28" i="2" l="1"/>
  <c r="D23" i="2"/>
  <c r="B29" i="2" l="1"/>
  <c r="C23" i="2"/>
  <c r="E23" i="2" l="1"/>
  <c r="B30" i="2"/>
  <c r="D24" i="2" l="1"/>
  <c r="B31" i="2"/>
  <c r="B32" i="2" l="1"/>
  <c r="C24" i="2"/>
  <c r="E24" i="2" l="1"/>
  <c r="B33" i="2"/>
  <c r="B34" i="2" l="1"/>
  <c r="D25" i="2"/>
  <c r="C25" i="2" s="1"/>
  <c r="E25" i="2" s="1"/>
  <c r="D27" i="2" l="1"/>
  <c r="C27" i="2" s="1"/>
  <c r="E27" i="2" s="1"/>
  <c r="B35" i="2"/>
  <c r="D28" i="2" l="1"/>
  <c r="C28" i="2" s="1"/>
  <c r="E28" i="2" s="1"/>
  <c r="B36" i="2"/>
  <c r="D29" i="2" l="1"/>
  <c r="C29" i="2" s="1"/>
  <c r="E29" i="2" s="1"/>
  <c r="B37" i="2"/>
  <c r="D30" i="2" l="1"/>
  <c r="C30" i="2" s="1"/>
  <c r="E30" i="2" s="1"/>
  <c r="B38" i="2"/>
  <c r="D31" i="2" l="1"/>
  <c r="C31" i="2" s="1"/>
  <c r="E31" i="2" s="1"/>
  <c r="B40" i="2"/>
  <c r="D32" i="2" l="1"/>
  <c r="C32" i="2" s="1"/>
  <c r="E32" i="2" s="1"/>
  <c r="B41" i="2"/>
  <c r="D33" i="2" l="1"/>
  <c r="C33" i="2" s="1"/>
  <c r="E33" i="2" s="1"/>
  <c r="B42" i="2"/>
  <c r="D34" i="2" l="1"/>
  <c r="C34" i="2" s="1"/>
  <c r="E34" i="2" s="1"/>
  <c r="B43" i="2"/>
  <c r="D35" i="2" l="1"/>
  <c r="C35" i="2" s="1"/>
  <c r="E35" i="2" s="1"/>
  <c r="B44" i="2"/>
  <c r="D36" i="2" l="1"/>
  <c r="C36" i="2" s="1"/>
  <c r="E36" i="2" s="1"/>
  <c r="B45" i="2"/>
  <c r="B46" i="2" l="1"/>
  <c r="D37" i="2"/>
  <c r="C37" i="2" s="1"/>
  <c r="E37" i="2" s="1"/>
  <c r="D38" i="2" l="1"/>
  <c r="C38" i="2" s="1"/>
  <c r="E38" i="2" s="1"/>
  <c r="B47" i="2"/>
  <c r="D40" i="2" l="1"/>
  <c r="C40" i="2" s="1"/>
  <c r="E40" i="2" s="1"/>
  <c r="B48" i="2"/>
  <c r="D41" i="2" l="1"/>
  <c r="C41" i="2" s="1"/>
  <c r="E41" i="2" s="1"/>
  <c r="B49" i="2"/>
  <c r="D42" i="2" l="1"/>
  <c r="C42" i="2" s="1"/>
  <c r="E42" i="2" s="1"/>
  <c r="B50" i="2"/>
  <c r="D43" i="2" l="1"/>
  <c r="C43" i="2" s="1"/>
  <c r="E43" i="2" s="1"/>
  <c r="B51" i="2"/>
  <c r="D44" i="2" l="1"/>
  <c r="C44" i="2" s="1"/>
  <c r="E44" i="2" s="1"/>
  <c r="B53" i="2"/>
  <c r="D45" i="2" l="1"/>
  <c r="C45" i="2" s="1"/>
  <c r="E45" i="2" s="1"/>
  <c r="B54" i="2"/>
  <c r="D46" i="2" l="1"/>
  <c r="C46" i="2" s="1"/>
  <c r="E46" i="2" s="1"/>
  <c r="B55" i="2"/>
  <c r="B56" i="2" l="1"/>
  <c r="D47" i="2"/>
  <c r="C47" i="2" s="1"/>
  <c r="E47" i="2" s="1"/>
  <c r="D48" i="2" l="1"/>
  <c r="C48" i="2" s="1"/>
  <c r="E48" i="2" s="1"/>
  <c r="B57" i="2"/>
  <c r="D49" i="2" l="1"/>
  <c r="C49" i="2" s="1"/>
  <c r="E49" i="2" s="1"/>
  <c r="B58" i="2"/>
  <c r="D50" i="2" l="1"/>
  <c r="C50" i="2" s="1"/>
  <c r="E50" i="2" s="1"/>
  <c r="B59" i="2"/>
  <c r="D51" i="2" l="1"/>
  <c r="C51" i="2" s="1"/>
  <c r="E51" i="2" s="1"/>
  <c r="B60" i="2"/>
  <c r="D53" i="2" l="1"/>
  <c r="C53" i="2" s="1"/>
  <c r="E53" i="2" s="1"/>
  <c r="B61" i="2"/>
  <c r="D54" i="2" l="1"/>
  <c r="C54" i="2" s="1"/>
  <c r="E54" i="2" s="1"/>
  <c r="B62" i="2"/>
  <c r="D55" i="2" l="1"/>
  <c r="C55" i="2" s="1"/>
  <c r="E55" i="2" s="1"/>
  <c r="B63" i="2"/>
  <c r="D56" i="2" l="1"/>
  <c r="C56" i="2" s="1"/>
  <c r="E56" i="2"/>
  <c r="B64" i="2"/>
  <c r="B66" i="2" l="1"/>
  <c r="D57" i="2"/>
  <c r="C57" i="2" s="1"/>
  <c r="E57" i="2" s="1"/>
  <c r="D58" i="2" l="1"/>
  <c r="C58" i="2" s="1"/>
  <c r="E58" i="2" s="1"/>
  <c r="B67" i="2"/>
  <c r="D59" i="2" l="1"/>
  <c r="C59" i="2" s="1"/>
  <c r="E59" i="2" s="1"/>
  <c r="B68" i="2"/>
  <c r="D60" i="2" l="1"/>
  <c r="C60" i="2" s="1"/>
  <c r="E60" i="2" s="1"/>
  <c r="B69" i="2"/>
  <c r="B70" i="2" l="1"/>
  <c r="D61" i="2"/>
  <c r="C61" i="2" s="1"/>
  <c r="E61" i="2" s="1"/>
  <c r="D62" i="2" l="1"/>
  <c r="C62" i="2" s="1"/>
  <c r="E62" i="2" s="1"/>
  <c r="B71" i="2"/>
  <c r="B72" i="2" l="1"/>
  <c r="D63" i="2"/>
  <c r="C63" i="2" s="1"/>
  <c r="E63" i="2" s="1"/>
  <c r="D64" i="2" l="1"/>
  <c r="C64" i="2" s="1"/>
  <c r="E64" i="2" s="1"/>
  <c r="B73" i="2"/>
  <c r="D66" i="2" l="1"/>
  <c r="C66" i="2" s="1"/>
  <c r="E66" i="2" s="1"/>
  <c r="B74" i="2"/>
  <c r="D67" i="2" l="1"/>
  <c r="C67" i="2" s="1"/>
  <c r="E67" i="2" s="1"/>
  <c r="B75" i="2"/>
  <c r="D68" i="2" l="1"/>
  <c r="C68" i="2" s="1"/>
  <c r="E68" i="2" s="1"/>
  <c r="B76" i="2"/>
  <c r="D69" i="2" l="1"/>
  <c r="C69" i="2" s="1"/>
  <c r="E69" i="2" s="1"/>
  <c r="B77" i="2"/>
  <c r="D70" i="2" l="1"/>
  <c r="C70" i="2" s="1"/>
  <c r="E70" i="2" s="1"/>
  <c r="B79" i="2"/>
  <c r="B80" i="2" l="1"/>
  <c r="D71" i="2"/>
  <c r="C71" i="2" s="1"/>
  <c r="E71" i="2" s="1"/>
  <c r="D72" i="2" l="1"/>
  <c r="C72" i="2" s="1"/>
  <c r="E72" i="2" s="1"/>
  <c r="B81" i="2"/>
  <c r="B82" i="2" l="1"/>
  <c r="D73" i="2"/>
  <c r="C73" i="2" s="1"/>
  <c r="E73" i="2" s="1"/>
  <c r="D74" i="2" l="1"/>
  <c r="C74" i="2" s="1"/>
  <c r="E74" i="2" s="1"/>
  <c r="B83" i="2"/>
  <c r="D75" i="2" l="1"/>
  <c r="C75" i="2" s="1"/>
  <c r="E75" i="2" s="1"/>
  <c r="B84" i="2"/>
  <c r="B85" i="2" l="1"/>
  <c r="D76" i="2"/>
  <c r="C76" i="2" s="1"/>
  <c r="E76" i="2" s="1"/>
  <c r="D77" i="2" l="1"/>
  <c r="C77" i="2" s="1"/>
  <c r="E77" i="2" s="1"/>
  <c r="B86" i="2"/>
  <c r="D79" i="2" l="1"/>
  <c r="C79" i="2" s="1"/>
  <c r="E79" i="2" s="1"/>
  <c r="B87" i="2"/>
  <c r="D80" i="2" l="1"/>
  <c r="C80" i="2" s="1"/>
  <c r="E80" i="2" s="1"/>
  <c r="B88" i="2"/>
  <c r="D81" i="2" l="1"/>
  <c r="C81" i="2" s="1"/>
  <c r="E81" i="2" s="1"/>
  <c r="B89" i="2"/>
  <c r="D82" i="2" l="1"/>
  <c r="C82" i="2" s="1"/>
  <c r="E82" i="2" s="1"/>
  <c r="B90" i="2"/>
  <c r="D83" i="2" l="1"/>
  <c r="C83" i="2" s="1"/>
  <c r="E83" i="2" s="1"/>
  <c r="B92" i="2"/>
  <c r="D84" i="2" l="1"/>
  <c r="C84" i="2" s="1"/>
  <c r="E84" i="2" s="1"/>
  <c r="B93" i="2"/>
  <c r="D85" i="2" l="1"/>
  <c r="C85" i="2" s="1"/>
  <c r="E85" i="2"/>
  <c r="B94" i="2"/>
  <c r="D86" i="2" l="1"/>
  <c r="C86" i="2" s="1"/>
  <c r="E86" i="2" s="1"/>
  <c r="B95" i="2"/>
  <c r="D87" i="2" l="1"/>
  <c r="C87" i="2" s="1"/>
  <c r="E87" i="2" s="1"/>
  <c r="B96" i="2"/>
  <c r="D88" i="2" l="1"/>
  <c r="C88" i="2" s="1"/>
  <c r="E88" i="2" s="1"/>
  <c r="B97" i="2"/>
  <c r="B98" i="2" l="1"/>
  <c r="D89" i="2"/>
  <c r="C89" i="2" s="1"/>
  <c r="E89" i="2" s="1"/>
  <c r="D90" i="2" l="1"/>
  <c r="C90" i="2" s="1"/>
  <c r="E90" i="2" s="1"/>
  <c r="B99" i="2"/>
  <c r="D92" i="2" l="1"/>
  <c r="C92" i="2" s="1"/>
  <c r="E92" i="2" s="1"/>
  <c r="B100" i="2"/>
  <c r="D93" i="2" l="1"/>
  <c r="C93" i="2" s="1"/>
  <c r="E93" i="2" s="1"/>
  <c r="B101" i="2"/>
  <c r="D94" i="2" l="1"/>
  <c r="C94" i="2" s="1"/>
  <c r="E94" i="2" s="1"/>
  <c r="B103" i="2"/>
  <c r="D95" i="2" l="1"/>
  <c r="C95" i="2" s="1"/>
  <c r="E95" i="2" s="1"/>
  <c r="B104" i="2"/>
  <c r="B105" i="2" l="1"/>
  <c r="D96" i="2"/>
  <c r="C96" i="2" s="1"/>
  <c r="E96" i="2" s="1"/>
  <c r="D97" i="2" l="1"/>
  <c r="C97" i="2" s="1"/>
  <c r="E97" i="2" s="1"/>
  <c r="B106" i="2"/>
  <c r="D98" i="2" l="1"/>
  <c r="C98" i="2" s="1"/>
  <c r="E98" i="2" s="1"/>
  <c r="B107" i="2"/>
  <c r="D99" i="2" l="1"/>
  <c r="C99" i="2" s="1"/>
  <c r="E99" i="2" s="1"/>
  <c r="B108" i="2"/>
  <c r="D100" i="2" l="1"/>
  <c r="C100" i="2" s="1"/>
  <c r="E100" i="2" s="1"/>
  <c r="B109" i="2"/>
  <c r="D101" i="2" l="1"/>
  <c r="C101" i="2" s="1"/>
  <c r="E101" i="2" s="1"/>
  <c r="B110" i="2"/>
  <c r="D103" i="2" l="1"/>
  <c r="C103" i="2" s="1"/>
  <c r="E103" i="2" s="1"/>
  <c r="B111" i="2"/>
  <c r="D104" i="2" l="1"/>
  <c r="C104" i="2" s="1"/>
  <c r="E104" i="2" s="1"/>
  <c r="B112" i="2"/>
  <c r="D105" i="2" l="1"/>
  <c r="C105" i="2" s="1"/>
  <c r="E105" i="2"/>
  <c r="B113" i="2"/>
  <c r="B114" i="2" l="1"/>
  <c r="D106" i="2"/>
  <c r="C106" i="2" s="1"/>
  <c r="E106" i="2" s="1"/>
  <c r="D107" i="2" l="1"/>
  <c r="C107" i="2" s="1"/>
  <c r="E107" i="2" s="1"/>
  <c r="B116" i="2"/>
  <c r="D108" i="2" l="1"/>
  <c r="C108" i="2" s="1"/>
  <c r="E108" i="2" s="1"/>
  <c r="B117" i="2"/>
  <c r="D109" i="2" l="1"/>
  <c r="C109" i="2" s="1"/>
  <c r="E109" i="2" s="1"/>
  <c r="B118" i="2"/>
  <c r="B119" i="2" l="1"/>
  <c r="D110" i="2"/>
  <c r="C110" i="2" s="1"/>
  <c r="E110" i="2" s="1"/>
  <c r="D111" i="2" l="1"/>
  <c r="C111" i="2" s="1"/>
  <c r="E111" i="2" s="1"/>
  <c r="B120" i="2"/>
  <c r="D112" i="2" l="1"/>
  <c r="C112" i="2" s="1"/>
  <c r="E112" i="2" s="1"/>
  <c r="B121" i="2"/>
  <c r="D113" i="2" l="1"/>
  <c r="C113" i="2" s="1"/>
  <c r="E113" i="2" s="1"/>
  <c r="B122" i="2"/>
  <c r="D114" i="2" l="1"/>
  <c r="C114" i="2" s="1"/>
  <c r="E114" i="2" s="1"/>
  <c r="B123" i="2"/>
  <c r="D116" i="2" l="1"/>
  <c r="C116" i="2" s="1"/>
  <c r="E116" i="2" s="1"/>
  <c r="B124" i="2"/>
  <c r="D117" i="2" l="1"/>
  <c r="C117" i="2" s="1"/>
  <c r="E117" i="2" s="1"/>
  <c r="B125" i="2"/>
  <c r="D118" i="2" l="1"/>
  <c r="C118" i="2" s="1"/>
  <c r="E118" i="2" s="1"/>
  <c r="B126" i="2"/>
  <c r="D119" i="2" l="1"/>
  <c r="C119" i="2" s="1"/>
  <c r="E119" i="2" s="1"/>
  <c r="B127" i="2"/>
  <c r="D120" i="2" l="1"/>
  <c r="C120" i="2" s="1"/>
  <c r="E120" i="2"/>
  <c r="B129" i="2"/>
  <c r="B130" i="2" l="1"/>
  <c r="D121" i="2"/>
  <c r="C121" i="2" s="1"/>
  <c r="E121" i="2" s="1"/>
  <c r="D122" i="2" l="1"/>
  <c r="C122" i="2" s="1"/>
  <c r="E122" i="2" s="1"/>
  <c r="B131" i="2"/>
  <c r="D123" i="2" l="1"/>
  <c r="C123" i="2" s="1"/>
  <c r="E123" i="2" s="1"/>
  <c r="B132" i="2"/>
  <c r="B133" i="2" l="1"/>
  <c r="D124" i="2"/>
  <c r="C124" i="2" s="1"/>
  <c r="E124" i="2" s="1"/>
  <c r="D125" i="2" l="1"/>
  <c r="C125" i="2" s="1"/>
  <c r="E125" i="2" s="1"/>
  <c r="B134" i="2"/>
  <c r="D126" i="2" l="1"/>
  <c r="C126" i="2" s="1"/>
  <c r="E126" i="2" s="1"/>
  <c r="B135" i="2"/>
  <c r="D127" i="2" l="1"/>
  <c r="C127" i="2" s="1"/>
  <c r="E127" i="2" s="1"/>
  <c r="B136" i="2"/>
  <c r="D129" i="2" l="1"/>
  <c r="C129" i="2" s="1"/>
  <c r="E129" i="2" s="1"/>
  <c r="B137" i="2"/>
  <c r="D130" i="2" l="1"/>
  <c r="C130" i="2" s="1"/>
  <c r="E130" i="2" s="1"/>
  <c r="B138" i="2"/>
  <c r="D131" i="2" l="1"/>
  <c r="C131" i="2" s="1"/>
  <c r="E131" i="2" s="1"/>
  <c r="B139" i="2"/>
  <c r="D132" i="2" l="1"/>
  <c r="C132" i="2" s="1"/>
  <c r="E132" i="2" s="1"/>
  <c r="B140" i="2"/>
  <c r="D133" i="2" l="1"/>
  <c r="C133" i="2" s="1"/>
  <c r="E133" i="2" s="1"/>
  <c r="B142" i="2"/>
  <c r="D134" i="2" l="1"/>
  <c r="C134" i="2" s="1"/>
  <c r="E134" i="2"/>
  <c r="B143" i="2"/>
  <c r="B144" i="2" l="1"/>
  <c r="D135" i="2"/>
  <c r="C135" i="2" s="1"/>
  <c r="E135" i="2" s="1"/>
  <c r="D136" i="2" l="1"/>
  <c r="C136" i="2" s="1"/>
  <c r="E136" i="2"/>
  <c r="B145" i="2"/>
  <c r="B146" i="2" l="1"/>
  <c r="D137" i="2"/>
  <c r="C137" i="2" s="1"/>
  <c r="E137" i="2" s="1"/>
  <c r="D138" i="2" l="1"/>
  <c r="C138" i="2" s="1"/>
  <c r="E138" i="2" s="1"/>
  <c r="B147" i="2"/>
  <c r="D139" i="2" l="1"/>
  <c r="C139" i="2" s="1"/>
  <c r="E139" i="2"/>
  <c r="B148" i="2"/>
  <c r="B149" i="2" l="1"/>
  <c r="D140" i="2"/>
  <c r="C140" i="2" s="1"/>
  <c r="E140" i="2" s="1"/>
  <c r="D142" i="2" l="1"/>
  <c r="C142" i="2" s="1"/>
  <c r="E142" i="2" s="1"/>
  <c r="B150" i="2"/>
  <c r="D143" i="2" l="1"/>
  <c r="C143" i="2" s="1"/>
  <c r="E143" i="2" s="1"/>
  <c r="B151" i="2"/>
  <c r="D144" i="2" l="1"/>
  <c r="C144" i="2" s="1"/>
  <c r="E144" i="2" s="1"/>
  <c r="B152" i="2"/>
  <c r="B153" i="2" l="1"/>
  <c r="D145" i="2"/>
  <c r="C145" i="2" s="1"/>
  <c r="E145" i="2" s="1"/>
  <c r="D146" i="2" l="1"/>
  <c r="C146" i="2" s="1"/>
  <c r="E146" i="2" s="1"/>
  <c r="B155" i="2"/>
  <c r="B156" i="2" l="1"/>
  <c r="D147" i="2"/>
  <c r="C147" i="2" s="1"/>
  <c r="E147" i="2" s="1"/>
  <c r="D148" i="2" l="1"/>
  <c r="C148" i="2" s="1"/>
  <c r="E148" i="2" s="1"/>
  <c r="B157" i="2"/>
  <c r="D149" i="2" l="1"/>
  <c r="C149" i="2" s="1"/>
  <c r="E149" i="2" s="1"/>
  <c r="B158" i="2"/>
  <c r="B159" i="2" l="1"/>
  <c r="D150" i="2"/>
  <c r="C150" i="2" s="1"/>
  <c r="E150" i="2" s="1"/>
  <c r="D151" i="2" l="1"/>
  <c r="C151" i="2" s="1"/>
  <c r="E151" i="2" s="1"/>
  <c r="B160" i="2"/>
  <c r="D152" i="2" l="1"/>
  <c r="C152" i="2" s="1"/>
  <c r="E152" i="2"/>
  <c r="B161" i="2"/>
  <c r="B162" i="2" l="1"/>
  <c r="D153" i="2"/>
  <c r="C153" i="2" s="1"/>
  <c r="E153" i="2" s="1"/>
  <c r="D155" i="2" l="1"/>
  <c r="C155" i="2" s="1"/>
  <c r="E155" i="2" s="1"/>
  <c r="B163" i="2"/>
  <c r="D156" i="2" l="1"/>
  <c r="C156" i="2" s="1"/>
  <c r="E156" i="2" s="1"/>
  <c r="B164" i="2"/>
  <c r="D157" i="2" l="1"/>
  <c r="C157" i="2" s="1"/>
  <c r="E157" i="2" s="1"/>
  <c r="B165" i="2"/>
  <c r="D158" i="2" l="1"/>
  <c r="C158" i="2" s="1"/>
  <c r="E158" i="2" s="1"/>
  <c r="B166" i="2"/>
  <c r="D159" i="2" l="1"/>
  <c r="C159" i="2" s="1"/>
  <c r="E159" i="2"/>
  <c r="B168" i="2"/>
  <c r="B169" i="2" l="1"/>
  <c r="D160" i="2"/>
  <c r="C160" i="2" s="1"/>
  <c r="E160" i="2" s="1"/>
  <c r="D161" i="2" l="1"/>
  <c r="C161" i="2" s="1"/>
  <c r="E161" i="2" s="1"/>
  <c r="B170" i="2"/>
  <c r="D162" i="2" l="1"/>
  <c r="C162" i="2" s="1"/>
  <c r="E162" i="2" s="1"/>
  <c r="B171" i="2"/>
  <c r="D163" i="2" l="1"/>
  <c r="C163" i="2" s="1"/>
  <c r="E163" i="2" s="1"/>
  <c r="B172" i="2"/>
  <c r="D164" i="2" l="1"/>
  <c r="C164" i="2" s="1"/>
  <c r="E164" i="2" s="1"/>
  <c r="B173" i="2"/>
  <c r="D165" i="2" l="1"/>
  <c r="C165" i="2" s="1"/>
  <c r="E165" i="2" s="1"/>
  <c r="B174" i="2"/>
  <c r="D166" i="2" l="1"/>
  <c r="C166" i="2" s="1"/>
  <c r="E166" i="2" s="1"/>
  <c r="B175" i="2"/>
  <c r="D168" i="2" l="1"/>
  <c r="C168" i="2" s="1"/>
  <c r="E168" i="2" s="1"/>
  <c r="B176" i="2"/>
  <c r="D169" i="2" l="1"/>
  <c r="C169" i="2" s="1"/>
  <c r="E169" i="2"/>
  <c r="B177" i="2"/>
  <c r="B178" i="2" l="1"/>
  <c r="D170" i="2"/>
  <c r="C170" i="2" s="1"/>
  <c r="E170" i="2" s="1"/>
  <c r="D171" i="2" l="1"/>
  <c r="C171" i="2" s="1"/>
  <c r="E171" i="2" s="1"/>
  <c r="B179" i="2"/>
  <c r="D172" i="2" l="1"/>
  <c r="C172" i="2" s="1"/>
  <c r="E172" i="2" s="1"/>
  <c r="B181" i="2"/>
  <c r="D173" i="2" l="1"/>
  <c r="C173" i="2" s="1"/>
  <c r="E173" i="2"/>
  <c r="B182" i="2"/>
  <c r="B183" i="2" l="1"/>
  <c r="D174" i="2"/>
  <c r="C174" i="2" s="1"/>
  <c r="E174" i="2" s="1"/>
  <c r="D175" i="2" l="1"/>
  <c r="C175" i="2" s="1"/>
  <c r="E175" i="2" s="1"/>
  <c r="B184" i="2"/>
  <c r="B185" i="2" l="1"/>
  <c r="D176" i="2"/>
  <c r="C176" i="2" s="1"/>
  <c r="E176" i="2" s="1"/>
  <c r="D177" i="2" l="1"/>
  <c r="C177" i="2" s="1"/>
  <c r="E177" i="2" s="1"/>
  <c r="B186" i="2"/>
  <c r="D178" i="2" l="1"/>
  <c r="C178" i="2" s="1"/>
  <c r="E178" i="2" s="1"/>
  <c r="B187" i="2"/>
  <c r="B188" i="2" l="1"/>
  <c r="D179" i="2"/>
  <c r="C179" i="2" s="1"/>
  <c r="E179" i="2" s="1"/>
  <c r="D181" i="2" l="1"/>
  <c r="C181" i="2" s="1"/>
  <c r="E181" i="2" s="1"/>
  <c r="B189" i="2"/>
  <c r="D182" i="2" l="1"/>
  <c r="C182" i="2" s="1"/>
  <c r="E182" i="2" s="1"/>
  <c r="B190" i="2"/>
  <c r="D183" i="2" l="1"/>
  <c r="C183" i="2" s="1"/>
  <c r="E183" i="2" s="1"/>
  <c r="B191" i="2"/>
  <c r="D184" i="2" l="1"/>
  <c r="C184" i="2" s="1"/>
  <c r="E184" i="2" s="1"/>
  <c r="B192" i="2"/>
  <c r="D185" i="2" l="1"/>
  <c r="C185" i="2" s="1"/>
  <c r="E185" i="2" s="1"/>
  <c r="B194" i="2"/>
  <c r="D186" i="2" l="1"/>
  <c r="C186" i="2" s="1"/>
  <c r="E186" i="2" s="1"/>
  <c r="B195" i="2"/>
  <c r="D187" i="2" l="1"/>
  <c r="C187" i="2" s="1"/>
  <c r="E187" i="2" s="1"/>
  <c r="B196" i="2"/>
  <c r="D188" i="2" l="1"/>
  <c r="C188" i="2" s="1"/>
  <c r="E188" i="2"/>
  <c r="B197" i="2"/>
  <c r="B198" i="2" l="1"/>
  <c r="D189" i="2"/>
  <c r="C189" i="2" s="1"/>
  <c r="E189" i="2" s="1"/>
  <c r="D190" i="2" l="1"/>
  <c r="C190" i="2" s="1"/>
  <c r="E190" i="2" s="1"/>
  <c r="B199" i="2"/>
  <c r="D191" i="2" l="1"/>
  <c r="C191" i="2" s="1"/>
  <c r="E191" i="2"/>
  <c r="B200" i="2"/>
  <c r="B201" i="2" l="1"/>
  <c r="D192" i="2"/>
  <c r="C192" i="2" s="1"/>
  <c r="E192" i="2" s="1"/>
  <c r="D194" i="2" l="1"/>
  <c r="C194" i="2" s="1"/>
  <c r="E194" i="2" s="1"/>
  <c r="B202" i="2"/>
  <c r="B203" i="2" l="1"/>
  <c r="D195" i="2"/>
  <c r="C195" i="2" s="1"/>
  <c r="E195" i="2" s="1"/>
  <c r="D196" i="2" l="1"/>
  <c r="C196" i="2" s="1"/>
  <c r="E196" i="2" s="1"/>
  <c r="B204" i="2"/>
  <c r="D197" i="2" l="1"/>
  <c r="C197" i="2" s="1"/>
  <c r="E197" i="2" s="1"/>
  <c r="B205" i="2"/>
  <c r="D198" i="2" l="1"/>
  <c r="C198" i="2" s="1"/>
  <c r="E198" i="2" s="1"/>
  <c r="B207" i="2"/>
  <c r="B208" i="2" l="1"/>
  <c r="D199" i="2"/>
  <c r="C199" i="2" s="1"/>
  <c r="E199" i="2" s="1"/>
  <c r="D200" i="2" l="1"/>
  <c r="C200" i="2" s="1"/>
  <c r="E200" i="2" s="1"/>
  <c r="B209" i="2"/>
  <c r="D201" i="2" l="1"/>
  <c r="C201" i="2" s="1"/>
  <c r="E201" i="2" s="1"/>
  <c r="B210" i="2"/>
  <c r="D202" i="2" l="1"/>
  <c r="C202" i="2" s="1"/>
  <c r="E202" i="2" s="1"/>
  <c r="B211" i="2"/>
  <c r="D203" i="2" l="1"/>
  <c r="C203" i="2" s="1"/>
  <c r="E203" i="2" s="1"/>
  <c r="B212" i="2"/>
  <c r="D204" i="2" l="1"/>
  <c r="C204" i="2" s="1"/>
  <c r="E204" i="2" s="1"/>
  <c r="B213" i="2"/>
  <c r="D205" i="2" l="1"/>
  <c r="C205" i="2" s="1"/>
  <c r="E205" i="2" s="1"/>
  <c r="B214" i="2"/>
  <c r="D207" i="2" l="1"/>
  <c r="C207" i="2" s="1"/>
  <c r="E207" i="2" s="1"/>
  <c r="B215" i="2"/>
  <c r="D208" i="2" l="1"/>
  <c r="C208" i="2" s="1"/>
  <c r="E208" i="2"/>
  <c r="B216" i="2"/>
  <c r="B217" i="2" l="1"/>
  <c r="D209" i="2"/>
  <c r="C209" i="2" s="1"/>
  <c r="E209" i="2" s="1"/>
  <c r="D210" i="2" l="1"/>
  <c r="C210" i="2" s="1"/>
  <c r="E210" i="2" s="1"/>
  <c r="B218" i="2"/>
  <c r="D211" i="2" l="1"/>
  <c r="C211" i="2" s="1"/>
  <c r="E211" i="2" s="1"/>
  <c r="B220" i="2"/>
  <c r="D212" i="2" l="1"/>
  <c r="C212" i="2" s="1"/>
  <c r="E212" i="2" s="1"/>
  <c r="B221" i="2"/>
  <c r="D213" i="2" l="1"/>
  <c r="C213" i="2" s="1"/>
  <c r="E213" i="2" s="1"/>
  <c r="B222" i="2"/>
  <c r="D214" i="2" l="1"/>
  <c r="C214" i="2" s="1"/>
  <c r="E214" i="2" s="1"/>
  <c r="B223" i="2"/>
  <c r="D215" i="2" l="1"/>
  <c r="C215" i="2" s="1"/>
  <c r="E215" i="2" s="1"/>
  <c r="B224" i="2"/>
  <c r="D216" i="2" l="1"/>
  <c r="C216" i="2" s="1"/>
  <c r="E216" i="2" s="1"/>
  <c r="B225" i="2"/>
  <c r="D217" i="2" l="1"/>
  <c r="C217" i="2" s="1"/>
  <c r="E217" i="2"/>
  <c r="B226" i="2"/>
  <c r="B227" i="2" l="1"/>
  <c r="D218" i="2"/>
  <c r="C218" i="2" s="1"/>
  <c r="E218" i="2" s="1"/>
  <c r="D220" i="2" l="1"/>
  <c r="C220" i="2" s="1"/>
  <c r="E220" i="2" s="1"/>
  <c r="B228" i="2"/>
  <c r="D221" i="2" l="1"/>
  <c r="C221" i="2" s="1"/>
  <c r="E221" i="2" s="1"/>
  <c r="B229" i="2"/>
  <c r="D222" i="2" l="1"/>
  <c r="C222" i="2" s="1"/>
  <c r="E222" i="2" s="1"/>
  <c r="B230" i="2"/>
  <c r="D223" i="2" l="1"/>
  <c r="C223" i="2" s="1"/>
  <c r="E223" i="2" s="1"/>
  <c r="B231" i="2"/>
  <c r="D224" i="2" l="1"/>
  <c r="C224" i="2" s="1"/>
  <c r="E224" i="2" s="1"/>
  <c r="B232" i="2"/>
  <c r="D225" i="2" l="1"/>
  <c r="C225" i="2" s="1"/>
  <c r="E225" i="2" s="1"/>
  <c r="B233" i="2"/>
  <c r="D226" i="2" l="1"/>
  <c r="C226" i="2" s="1"/>
  <c r="E226" i="2" s="1"/>
  <c r="B234" i="2"/>
  <c r="D227" i="2" l="1"/>
  <c r="C227" i="2" s="1"/>
  <c r="E227" i="2" s="1"/>
  <c r="B235" i="2"/>
  <c r="D228" i="2" l="1"/>
  <c r="C228" i="2" s="1"/>
  <c r="E228" i="2" s="1"/>
  <c r="B236" i="2"/>
  <c r="D229" i="2" l="1"/>
  <c r="C229" i="2" s="1"/>
  <c r="E229" i="2" s="1"/>
  <c r="B237" i="2"/>
  <c r="D230" i="2" l="1"/>
  <c r="C230" i="2" s="1"/>
  <c r="E230" i="2" s="1"/>
  <c r="B238" i="2"/>
  <c r="B239" i="2" l="1"/>
  <c r="D231" i="2"/>
  <c r="C231" i="2" s="1"/>
  <c r="E231" i="2" s="1"/>
  <c r="D232" i="2" l="1"/>
  <c r="C232" i="2" s="1"/>
  <c r="E232" i="2" s="1"/>
  <c r="B240" i="2"/>
  <c r="D233" i="2" l="1"/>
  <c r="C233" i="2" s="1"/>
  <c r="E233" i="2" s="1"/>
  <c r="B241" i="2"/>
  <c r="D234" i="2" l="1"/>
  <c r="C234" i="2" s="1"/>
  <c r="E234" i="2" s="1"/>
  <c r="B242" i="2"/>
  <c r="D235" i="2" l="1"/>
  <c r="C235" i="2" s="1"/>
  <c r="E235" i="2" s="1"/>
  <c r="B243" i="2"/>
  <c r="D236" i="2" l="1"/>
  <c r="C236" i="2" s="1"/>
  <c r="E236" i="2"/>
  <c r="B244" i="2"/>
  <c r="B245" i="2" l="1"/>
  <c r="D237" i="2"/>
  <c r="C237" i="2" s="1"/>
  <c r="E237" i="2" s="1"/>
  <c r="D238" i="2" l="1"/>
  <c r="C238" i="2" s="1"/>
  <c r="E238" i="2" s="1"/>
  <c r="B246" i="2"/>
  <c r="D239" i="2" l="1"/>
  <c r="C239" i="2" s="1"/>
  <c r="E239" i="2" s="1"/>
  <c r="B247" i="2"/>
  <c r="D240" i="2" l="1"/>
  <c r="C240" i="2" s="1"/>
  <c r="E240" i="2" s="1"/>
  <c r="B248" i="2"/>
  <c r="D241" i="2" l="1"/>
  <c r="C241" i="2" s="1"/>
  <c r="E241" i="2" s="1"/>
  <c r="B249" i="2"/>
  <c r="D242" i="2" l="1"/>
  <c r="C242" i="2" s="1"/>
  <c r="E242" i="2" s="1"/>
  <c r="B250" i="2"/>
  <c r="D243" i="2" l="1"/>
  <c r="C243" i="2" s="1"/>
  <c r="E243" i="2" s="1"/>
  <c r="B251" i="2"/>
  <c r="D244" i="2" l="1"/>
  <c r="C244" i="2" s="1"/>
  <c r="E244" i="2" s="1"/>
  <c r="B252" i="2"/>
  <c r="D245" i="2" l="1"/>
  <c r="C245" i="2" s="1"/>
  <c r="E245" i="2" s="1"/>
  <c r="B253" i="2"/>
  <c r="D246" i="2" l="1"/>
  <c r="C246" i="2" s="1"/>
  <c r="E246" i="2" s="1"/>
  <c r="B254" i="2"/>
  <c r="D247" i="2" l="1"/>
  <c r="C247" i="2" s="1"/>
  <c r="E247" i="2" s="1"/>
  <c r="B255" i="2"/>
  <c r="D248" i="2" l="1"/>
  <c r="C248" i="2" s="1"/>
  <c r="E248" i="2"/>
  <c r="B256" i="2"/>
  <c r="B257" i="2" l="1"/>
  <c r="D249" i="2"/>
  <c r="C249" i="2" s="1"/>
  <c r="E249" i="2" s="1"/>
  <c r="D250" i="2" l="1"/>
  <c r="C250" i="2" s="1"/>
  <c r="E250" i="2" s="1"/>
  <c r="B258" i="2"/>
  <c r="D251" i="2" l="1"/>
  <c r="C251" i="2" s="1"/>
  <c r="E251" i="2" s="1"/>
  <c r="B259" i="2"/>
  <c r="D252" i="2" l="1"/>
  <c r="C252" i="2" s="1"/>
  <c r="E252" i="2" s="1"/>
  <c r="B260" i="2"/>
  <c r="D253" i="2" l="1"/>
  <c r="C253" i="2" s="1"/>
  <c r="E253" i="2" s="1"/>
  <c r="B261" i="2"/>
  <c r="D254" i="2" l="1"/>
  <c r="C254" i="2" s="1"/>
  <c r="E254" i="2" s="1"/>
  <c r="B262" i="2"/>
  <c r="B263" i="2" l="1"/>
  <c r="D255" i="2"/>
  <c r="C255" i="2" s="1"/>
  <c r="E255" i="2" s="1"/>
  <c r="D256" i="2" l="1"/>
  <c r="C256" i="2" s="1"/>
  <c r="E256" i="2" s="1"/>
  <c r="B264" i="2"/>
  <c r="D257" i="2" l="1"/>
  <c r="C257" i="2" s="1"/>
  <c r="E257" i="2"/>
  <c r="B265" i="2"/>
  <c r="B266" i="2" l="1"/>
  <c r="D258" i="2"/>
  <c r="C258" i="2" s="1"/>
  <c r="E258" i="2" s="1"/>
  <c r="D259" i="2" l="1"/>
  <c r="C259" i="2" s="1"/>
  <c r="E259" i="2" s="1"/>
  <c r="B267" i="2"/>
  <c r="D260" i="2" l="1"/>
  <c r="C260" i="2" s="1"/>
  <c r="E260" i="2" s="1"/>
  <c r="B268" i="2"/>
  <c r="D261" i="2" l="1"/>
  <c r="C261" i="2" s="1"/>
  <c r="E261" i="2" s="1"/>
  <c r="B269" i="2"/>
  <c r="D262" i="2" l="1"/>
  <c r="C262" i="2" s="1"/>
  <c r="E262" i="2" s="1"/>
  <c r="B270" i="2"/>
  <c r="D263" i="2" l="1"/>
  <c r="C263" i="2" s="1"/>
  <c r="E263" i="2"/>
  <c r="B271" i="2"/>
  <c r="B272" i="2" l="1"/>
  <c r="D264" i="2"/>
  <c r="C264" i="2" s="1"/>
  <c r="E264" i="2" s="1"/>
  <c r="D265" i="2" l="1"/>
  <c r="C265" i="2" s="1"/>
  <c r="E265" i="2" s="1"/>
  <c r="B273" i="2"/>
  <c r="D266" i="2" l="1"/>
  <c r="C266" i="2" s="1"/>
  <c r="E266" i="2"/>
  <c r="B274" i="2"/>
  <c r="B275" i="2" l="1"/>
  <c r="D267" i="2"/>
  <c r="C267" i="2" s="1"/>
  <c r="E267" i="2" s="1"/>
  <c r="D268" i="2" l="1"/>
  <c r="C268" i="2" s="1"/>
  <c r="E268" i="2" s="1"/>
  <c r="B276" i="2"/>
  <c r="D269" i="2" l="1"/>
  <c r="C269" i="2" s="1"/>
  <c r="E269" i="2" s="1"/>
  <c r="B277" i="2"/>
  <c r="D270" i="2" l="1"/>
  <c r="C270" i="2" s="1"/>
  <c r="E270" i="2"/>
  <c r="B278" i="2"/>
  <c r="B279" i="2" l="1"/>
  <c r="D271" i="2"/>
  <c r="C271" i="2" s="1"/>
  <c r="E271" i="2" s="1"/>
  <c r="D272" i="2" l="1"/>
  <c r="C272" i="2" s="1"/>
  <c r="E272" i="2"/>
  <c r="B280" i="2"/>
  <c r="B281" i="2" l="1"/>
  <c r="D273" i="2"/>
  <c r="C273" i="2" s="1"/>
  <c r="E273" i="2" s="1"/>
  <c r="D274" i="2" l="1"/>
  <c r="C274" i="2" s="1"/>
  <c r="E274" i="2"/>
  <c r="B282" i="2"/>
  <c r="B283" i="2" l="1"/>
  <c r="D275" i="2"/>
  <c r="C275" i="2" s="1"/>
  <c r="E275" i="2" s="1"/>
  <c r="D276" i="2" l="1"/>
  <c r="C276" i="2" s="1"/>
  <c r="E276" i="2" s="1"/>
  <c r="B284" i="2"/>
  <c r="B285" i="2" l="1"/>
  <c r="D277" i="2"/>
  <c r="C277" i="2" s="1"/>
  <c r="E277" i="2" s="1"/>
  <c r="D278" i="2" l="1"/>
  <c r="C278" i="2" s="1"/>
  <c r="E278" i="2" s="1"/>
  <c r="B286" i="2"/>
  <c r="B287" i="2" l="1"/>
  <c r="D279" i="2"/>
  <c r="C279" i="2" s="1"/>
  <c r="E279" i="2"/>
  <c r="D280" i="2" l="1"/>
  <c r="C280" i="2" s="1"/>
  <c r="E280" i="2" s="1"/>
  <c r="B288" i="2"/>
  <c r="D281" i="2" l="1"/>
  <c r="C281" i="2" s="1"/>
  <c r="E281" i="2" s="1"/>
  <c r="B289" i="2"/>
  <c r="B290" i="2" l="1"/>
  <c r="D282" i="2"/>
  <c r="C282" i="2" s="1"/>
  <c r="E282" i="2" s="1"/>
  <c r="D283" i="2" l="1"/>
  <c r="C283" i="2" s="1"/>
  <c r="E283" i="2" s="1"/>
  <c r="B291" i="2"/>
  <c r="B292" i="2" l="1"/>
  <c r="D284" i="2"/>
  <c r="C284" i="2" s="1"/>
  <c r="E284" i="2" s="1"/>
  <c r="D285" i="2" l="1"/>
  <c r="C285" i="2" s="1"/>
  <c r="E285" i="2" s="1"/>
  <c r="B293" i="2"/>
  <c r="B294" i="2" l="1"/>
  <c r="D286" i="2"/>
  <c r="C286" i="2" s="1"/>
  <c r="E286" i="2" s="1"/>
  <c r="D287" i="2" l="1"/>
  <c r="C287" i="2" s="1"/>
  <c r="E287" i="2"/>
  <c r="B295" i="2"/>
  <c r="B296" i="2" l="1"/>
  <c r="D288" i="2"/>
  <c r="C288" i="2" s="1"/>
  <c r="E288" i="2"/>
  <c r="D289" i="2" l="1"/>
  <c r="C289" i="2" s="1"/>
  <c r="E289" i="2"/>
  <c r="B297" i="2"/>
  <c r="B298" i="2" l="1"/>
  <c r="D290" i="2"/>
  <c r="C290" i="2" s="1"/>
  <c r="E290" i="2"/>
  <c r="D291" i="2" l="1"/>
  <c r="C291" i="2" s="1"/>
  <c r="E291" i="2"/>
  <c r="B299" i="2"/>
  <c r="B300" i="2" l="1"/>
  <c r="D292" i="2"/>
  <c r="C292" i="2" s="1"/>
  <c r="E292" i="2" s="1"/>
  <c r="D293" i="2" l="1"/>
  <c r="C293" i="2" s="1"/>
  <c r="E293" i="2" s="1"/>
  <c r="B301" i="2"/>
  <c r="B302" i="2" l="1"/>
  <c r="D294" i="2"/>
  <c r="C294" i="2" s="1"/>
  <c r="E294" i="2" s="1"/>
  <c r="D295" i="2" l="1"/>
  <c r="C295" i="2" s="1"/>
  <c r="E295" i="2"/>
  <c r="B303" i="2"/>
  <c r="B304" i="2" l="1"/>
  <c r="D296" i="2"/>
  <c r="C296" i="2" s="1"/>
  <c r="E296" i="2" s="1"/>
  <c r="D297" i="2" l="1"/>
  <c r="C297" i="2" s="1"/>
  <c r="E297" i="2"/>
  <c r="B305" i="2"/>
  <c r="B306" i="2" l="1"/>
  <c r="D298" i="2"/>
  <c r="C298" i="2" s="1"/>
  <c r="E298" i="2" s="1"/>
  <c r="D299" i="2" l="1"/>
  <c r="C299" i="2" s="1"/>
  <c r="E299" i="2" s="1"/>
  <c r="B307" i="2"/>
  <c r="B308" i="2" l="1"/>
  <c r="D300" i="2"/>
  <c r="C300" i="2" s="1"/>
  <c r="E300" i="2" s="1"/>
  <c r="D301" i="2" l="1"/>
  <c r="C301" i="2" s="1"/>
  <c r="E301" i="2" s="1"/>
  <c r="B309" i="2"/>
  <c r="B310" i="2" l="1"/>
  <c r="D302" i="2"/>
  <c r="C302" i="2" s="1"/>
  <c r="E302" i="2" s="1"/>
  <c r="D303" i="2" l="1"/>
  <c r="C303" i="2" s="1"/>
  <c r="E303" i="2"/>
  <c r="B311" i="2"/>
  <c r="B312" i="2" l="1"/>
  <c r="D304" i="2"/>
  <c r="C304" i="2" s="1"/>
  <c r="E304" i="2" s="1"/>
  <c r="D305" i="2" l="1"/>
  <c r="C305" i="2" s="1"/>
  <c r="E305" i="2"/>
  <c r="B313" i="2"/>
  <c r="B314" i="2" l="1"/>
  <c r="D306" i="2"/>
  <c r="C306" i="2" s="1"/>
  <c r="E306" i="2" s="1"/>
  <c r="D307" i="2" l="1"/>
  <c r="C307" i="2" s="1"/>
  <c r="E307" i="2"/>
  <c r="B315" i="2"/>
  <c r="B316" i="2" l="1"/>
  <c r="D308" i="2"/>
  <c r="C308" i="2" s="1"/>
  <c r="E308" i="2" s="1"/>
  <c r="D309" i="2" l="1"/>
  <c r="C309" i="2" s="1"/>
  <c r="E309" i="2"/>
  <c r="B317" i="2"/>
  <c r="B318" i="2" l="1"/>
  <c r="D310" i="2"/>
  <c r="C310" i="2" s="1"/>
  <c r="E310" i="2" s="1"/>
  <c r="B319" i="2" l="1"/>
  <c r="D311" i="2"/>
  <c r="C311" i="2" s="1"/>
  <c r="E311" i="2" s="1"/>
  <c r="D312" i="2" l="1"/>
  <c r="C312" i="2" s="1"/>
  <c r="E312" i="2"/>
  <c r="B320" i="2"/>
  <c r="B321" i="2" l="1"/>
  <c r="D313" i="2"/>
  <c r="C313" i="2" s="1"/>
  <c r="E313" i="2" s="1"/>
  <c r="D314" i="2" l="1"/>
  <c r="C314" i="2" s="1"/>
  <c r="E314" i="2" s="1"/>
  <c r="B322" i="2"/>
  <c r="B323" i="2" l="1"/>
  <c r="D315" i="2"/>
  <c r="C315" i="2" s="1"/>
  <c r="E315" i="2" s="1"/>
  <c r="D316" i="2" l="1"/>
  <c r="C316" i="2" s="1"/>
  <c r="E316" i="2"/>
  <c r="B324" i="2"/>
  <c r="B325" i="2" l="1"/>
  <c r="D317" i="2"/>
  <c r="C317" i="2" s="1"/>
  <c r="E317" i="2" s="1"/>
  <c r="D318" i="2" l="1"/>
  <c r="C318" i="2" s="1"/>
  <c r="E318" i="2" s="1"/>
  <c r="B326" i="2"/>
  <c r="B327" i="2" l="1"/>
  <c r="D319" i="2"/>
  <c r="C319" i="2" s="1"/>
  <c r="E319" i="2" s="1"/>
  <c r="D320" i="2" l="1"/>
  <c r="C320" i="2" s="1"/>
  <c r="E320" i="2" s="1"/>
  <c r="B328" i="2"/>
  <c r="B329" i="2" l="1"/>
  <c r="D321" i="2"/>
  <c r="C321" i="2" s="1"/>
  <c r="E321" i="2" s="1"/>
  <c r="D322" i="2" l="1"/>
  <c r="C322" i="2" s="1"/>
  <c r="E322" i="2"/>
  <c r="B330" i="2"/>
  <c r="B331" i="2" l="1"/>
  <c r="D323" i="2"/>
  <c r="C323" i="2" s="1"/>
  <c r="E323" i="2" s="1"/>
  <c r="D324" i="2" l="1"/>
  <c r="C324" i="2" s="1"/>
  <c r="E324" i="2" s="1"/>
  <c r="B332" i="2"/>
  <c r="B333" i="2" l="1"/>
  <c r="D325" i="2"/>
  <c r="C325" i="2" s="1"/>
  <c r="E325" i="2" s="1"/>
  <c r="D326" i="2" l="1"/>
  <c r="C326" i="2" s="1"/>
  <c r="E326" i="2"/>
  <c r="B334" i="2"/>
  <c r="B335" i="2" l="1"/>
  <c r="D327" i="2"/>
  <c r="C327" i="2" s="1"/>
  <c r="E327" i="2"/>
  <c r="D328" i="2" l="1"/>
  <c r="C328" i="2" s="1"/>
  <c r="E328" i="2"/>
  <c r="B336" i="2"/>
  <c r="B337" i="2" l="1"/>
  <c r="D329" i="2"/>
  <c r="C329" i="2" s="1"/>
  <c r="E329" i="2" s="1"/>
  <c r="D330" i="2" l="1"/>
  <c r="C330" i="2" s="1"/>
  <c r="E330" i="2"/>
  <c r="B338" i="2"/>
  <c r="B339" i="2" l="1"/>
  <c r="D331" i="2"/>
  <c r="C331" i="2" s="1"/>
  <c r="E331" i="2"/>
  <c r="D332" i="2" l="1"/>
  <c r="C332" i="2" s="1"/>
  <c r="E332" i="2" s="1"/>
  <c r="B340" i="2"/>
  <c r="B341" i="2" l="1"/>
  <c r="D333" i="2"/>
  <c r="C333" i="2" s="1"/>
  <c r="E333" i="2"/>
  <c r="D334" i="2" l="1"/>
  <c r="C334" i="2" s="1"/>
  <c r="E334" i="2" s="1"/>
  <c r="B342" i="2"/>
  <c r="B343" i="2" l="1"/>
  <c r="D335" i="2"/>
  <c r="C335" i="2" s="1"/>
  <c r="E335" i="2" s="1"/>
  <c r="D336" i="2" l="1"/>
  <c r="C336" i="2" s="1"/>
  <c r="E336" i="2"/>
  <c r="B344" i="2"/>
  <c r="B345" i="2" l="1"/>
  <c r="D337" i="2"/>
  <c r="C337" i="2" s="1"/>
  <c r="E337" i="2" s="1"/>
  <c r="D338" i="2" l="1"/>
  <c r="C338" i="2" s="1"/>
  <c r="E338" i="2" s="1"/>
  <c r="B346" i="2"/>
  <c r="B347" i="2" l="1"/>
  <c r="D339" i="2"/>
  <c r="C339" i="2" s="1"/>
  <c r="E339" i="2"/>
  <c r="D340" i="2" l="1"/>
  <c r="C340" i="2" s="1"/>
  <c r="E340" i="2"/>
  <c r="B348" i="2"/>
  <c r="B349" i="2" l="1"/>
  <c r="D341" i="2"/>
  <c r="C341" i="2" s="1"/>
  <c r="E341" i="2"/>
  <c r="D342" i="2" l="1"/>
  <c r="C342" i="2" s="1"/>
  <c r="E342" i="2"/>
  <c r="B350" i="2"/>
  <c r="B351" i="2" l="1"/>
  <c r="D343" i="2"/>
  <c r="C343" i="2" s="1"/>
  <c r="E343" i="2"/>
  <c r="D344" i="2" l="1"/>
  <c r="C344" i="2" s="1"/>
  <c r="E344" i="2" s="1"/>
  <c r="B352" i="2"/>
  <c r="B353" i="2" l="1"/>
  <c r="D345" i="2"/>
  <c r="C345" i="2" s="1"/>
  <c r="E345" i="2"/>
  <c r="D346" i="2" l="1"/>
  <c r="C346" i="2" s="1"/>
  <c r="E346" i="2"/>
  <c r="B354" i="2"/>
  <c r="B355" i="2" l="1"/>
  <c r="D347" i="2"/>
  <c r="C347" i="2" s="1"/>
  <c r="E347" i="2" s="1"/>
  <c r="D348" i="2" l="1"/>
  <c r="C348" i="2" s="1"/>
  <c r="E348" i="2"/>
  <c r="B356" i="2"/>
  <c r="B357" i="2" l="1"/>
  <c r="D349" i="2"/>
  <c r="C349" i="2" s="1"/>
  <c r="E349" i="2"/>
  <c r="D350" i="2" l="1"/>
  <c r="C350" i="2" s="1"/>
  <c r="E350" i="2" s="1"/>
  <c r="B358" i="2"/>
  <c r="B359" i="2" l="1"/>
  <c r="D351" i="2"/>
  <c r="C351" i="2" s="1"/>
  <c r="E351" i="2"/>
  <c r="D352" i="2" l="1"/>
  <c r="C352" i="2" s="1"/>
  <c r="E352" i="2" s="1"/>
  <c r="B360" i="2"/>
  <c r="B361" i="2" l="1"/>
  <c r="D353" i="2"/>
  <c r="C353" i="2" s="1"/>
  <c r="E353" i="2" s="1"/>
  <c r="D354" i="2" l="1"/>
  <c r="C354" i="2" s="1"/>
  <c r="E354" i="2"/>
  <c r="B362" i="2"/>
  <c r="B363" i="2" l="1"/>
  <c r="D355" i="2"/>
  <c r="C355" i="2" s="1"/>
  <c r="E355" i="2"/>
  <c r="D356" i="2" l="1"/>
  <c r="C356" i="2" s="1"/>
  <c r="E356" i="2" s="1"/>
  <c r="B364" i="2"/>
  <c r="B365" i="2" l="1"/>
  <c r="D357" i="2"/>
  <c r="C357" i="2" s="1"/>
  <c r="E357" i="2"/>
  <c r="D358" i="2" l="1"/>
  <c r="C358" i="2" s="1"/>
  <c r="E358" i="2"/>
  <c r="B366" i="2"/>
  <c r="B367" i="2" l="1"/>
  <c r="D359" i="2"/>
  <c r="C359" i="2" s="1"/>
  <c r="E359" i="2"/>
  <c r="D360" i="2" l="1"/>
  <c r="C360" i="2" s="1"/>
  <c r="E360" i="2"/>
  <c r="B368" i="2"/>
  <c r="D361" i="2" l="1"/>
  <c r="C361" i="2" s="1"/>
  <c r="E361" i="2"/>
  <c r="B369" i="2"/>
  <c r="B370" i="2" l="1"/>
  <c r="D362" i="2"/>
  <c r="C362" i="2" s="1"/>
  <c r="E362" i="2" s="1"/>
  <c r="B371" i="2" l="1"/>
  <c r="D363" i="2"/>
  <c r="C363" i="2" s="1"/>
  <c r="E363" i="2" s="1"/>
  <c r="D364" i="2" l="1"/>
  <c r="C364" i="2" s="1"/>
  <c r="E364" i="2" s="1"/>
  <c r="B372" i="2"/>
  <c r="B373" i="2" l="1"/>
  <c r="D365" i="2"/>
  <c r="C365" i="2" s="1"/>
  <c r="E365" i="2" s="1"/>
  <c r="D366" i="2" l="1"/>
  <c r="C366" i="2" s="1"/>
  <c r="E366" i="2" s="1"/>
  <c r="B374" i="2"/>
  <c r="B375" i="2" l="1"/>
  <c r="D367" i="2"/>
  <c r="C367" i="2" s="1"/>
  <c r="E367" i="2" s="1"/>
  <c r="D368" i="2" l="1"/>
  <c r="C368" i="2" s="1"/>
  <c r="E368" i="2" s="1"/>
  <c r="B376" i="2"/>
  <c r="B377" i="2" l="1"/>
  <c r="D369" i="2"/>
  <c r="C369" i="2" s="1"/>
  <c r="E369" i="2" s="1"/>
  <c r="D370" i="2" l="1"/>
  <c r="C370" i="2" s="1"/>
  <c r="E370" i="2" s="1"/>
  <c r="B378" i="2"/>
  <c r="B379" i="2" l="1"/>
  <c r="D371" i="2"/>
  <c r="C371" i="2" s="1"/>
  <c r="E371" i="2" s="1"/>
  <c r="D372" i="2" l="1"/>
  <c r="C372" i="2" s="1"/>
  <c r="E372" i="2"/>
  <c r="B380" i="2"/>
  <c r="B381" i="2" l="1"/>
  <c r="D373" i="2"/>
  <c r="C373" i="2" s="1"/>
  <c r="E373" i="2" s="1"/>
  <c r="D374" i="2" l="1"/>
  <c r="C374" i="2" s="1"/>
  <c r="E374" i="2" s="1"/>
  <c r="B382" i="2"/>
  <c r="B383" i="2" l="1"/>
  <c r="D375" i="2"/>
  <c r="C375" i="2" s="1"/>
  <c r="E375" i="2" s="1"/>
  <c r="B384" i="2" l="1"/>
  <c r="D376" i="2"/>
  <c r="C376" i="2" s="1"/>
  <c r="E376" i="2"/>
  <c r="D377" i="2" l="1"/>
  <c r="C377" i="2" s="1"/>
  <c r="E377" i="2" s="1"/>
  <c r="B385" i="2"/>
  <c r="B386" i="2" l="1"/>
  <c r="D378" i="2"/>
  <c r="C378" i="2" s="1"/>
  <c r="E378" i="2"/>
  <c r="D379" i="2" l="1"/>
  <c r="C379" i="2" s="1"/>
  <c r="E379" i="2" s="1"/>
  <c r="B387" i="2"/>
  <c r="B388" i="2" l="1"/>
  <c r="D380" i="2"/>
  <c r="C380" i="2" s="1"/>
  <c r="E380" i="2" s="1"/>
  <c r="D381" i="2" l="1"/>
  <c r="C381" i="2" s="1"/>
  <c r="E381" i="2"/>
  <c r="B389" i="2"/>
  <c r="B390" i="2" l="1"/>
  <c r="D382" i="2"/>
  <c r="C382" i="2" s="1"/>
  <c r="E382" i="2" s="1"/>
  <c r="D383" i="2" l="1"/>
  <c r="C383" i="2" s="1"/>
  <c r="E383" i="2" s="1"/>
  <c r="B391" i="2"/>
  <c r="B392" i="2" l="1"/>
  <c r="D384" i="2"/>
  <c r="C384" i="2" s="1"/>
  <c r="E384" i="2" s="1"/>
  <c r="D385" i="2" l="1"/>
  <c r="C385" i="2" s="1"/>
  <c r="E385" i="2"/>
  <c r="B393" i="2"/>
  <c r="B394" i="2" l="1"/>
  <c r="D386" i="2"/>
  <c r="C386" i="2" s="1"/>
  <c r="E386" i="2" s="1"/>
  <c r="D387" i="2" l="1"/>
  <c r="C387" i="2" s="1"/>
  <c r="E387" i="2"/>
  <c r="B395" i="2"/>
  <c r="B396" i="2" l="1"/>
  <c r="D388" i="2"/>
  <c r="C388" i="2" s="1"/>
  <c r="E388" i="2" s="1"/>
  <c r="D389" i="2" l="1"/>
  <c r="C389" i="2" s="1"/>
  <c r="E389" i="2" s="1"/>
  <c r="D390" i="2" l="1"/>
  <c r="C390" i="2" s="1"/>
  <c r="E390" i="2"/>
  <c r="D391" i="2" l="1"/>
  <c r="C391" i="2" s="1"/>
  <c r="E391" i="2" s="1"/>
  <c r="D392" i="2" l="1"/>
  <c r="C392" i="2" s="1"/>
  <c r="E392" i="2" s="1"/>
  <c r="D393" i="2" l="1"/>
  <c r="C393" i="2" s="1"/>
  <c r="E393" i="2"/>
  <c r="D394" i="2" l="1"/>
  <c r="C394" i="2" s="1"/>
  <c r="E394" i="2"/>
  <c r="D395" i="2" l="1"/>
  <c r="C395" i="2" s="1"/>
  <c r="E395" i="2" s="1"/>
  <c r="D396" i="2" l="1"/>
  <c r="D399" i="2" l="1"/>
  <c r="C396" i="2"/>
  <c r="C399" i="2" l="1"/>
  <c r="E399" i="2" s="1"/>
  <c r="E396" i="2"/>
</calcChain>
</file>

<file path=xl/sharedStrings.xml><?xml version="1.0" encoding="utf-8"?>
<sst xmlns="http://schemas.openxmlformats.org/spreadsheetml/2006/main" count="117" uniqueCount="85">
  <si>
    <t>Rehabilitation Expenses</t>
  </si>
  <si>
    <t>$</t>
  </si>
  <si>
    <t>Siding</t>
  </si>
  <si>
    <t>Doors</t>
  </si>
  <si>
    <t>Windows</t>
  </si>
  <si>
    <t>Framing</t>
  </si>
  <si>
    <t>Plumbing</t>
  </si>
  <si>
    <t>Electrical</t>
  </si>
  <si>
    <t>Heating</t>
  </si>
  <si>
    <t>Insulation</t>
  </si>
  <si>
    <t>Drywall</t>
  </si>
  <si>
    <t>Painting</t>
  </si>
  <si>
    <t>Finished Floors</t>
  </si>
  <si>
    <t>Cabinetry &amp; Countertops</t>
  </si>
  <si>
    <t>Wood Trim</t>
  </si>
  <si>
    <t>Specialties</t>
  </si>
  <si>
    <t>Final Clean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</si>
  <si>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</si>
  <si>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</si>
  <si>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</si>
  <si>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</si>
  <si>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</si>
  <si>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</si>
  <si>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</si>
  <si>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</si>
  <si>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</si>
  <si>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</si>
  <si>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</si>
  <si>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</si>
  <si>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</si>
  <si>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</si>
  <si>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</si>
  <si>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Rental Income</t>
  </si>
  <si>
    <t>Minus Vacancy &amp; Turnover (10%)</t>
  </si>
  <si>
    <t>Contingency (10%)</t>
  </si>
  <si>
    <t>Yearly Total Income</t>
  </si>
  <si>
    <t>Property Insurance</t>
  </si>
  <si>
    <t>AMORTIZATION SCHEDULE</t>
  </si>
  <si>
    <t>To calculate interest incurred</t>
  </si>
  <si>
    <t>Name:</t>
  </si>
  <si>
    <t>between any two dates</t>
  </si>
  <si>
    <t>fill in the following fields:</t>
  </si>
  <si>
    <t>Principal:</t>
  </si>
  <si>
    <t>Annual Interest:</t>
  </si>
  <si>
    <t>Interest Owed:</t>
  </si>
  <si>
    <t>Starting Date:</t>
  </si>
  <si>
    <t>Daily Interest:</t>
  </si>
  <si>
    <t>Ending Date:</t>
  </si>
  <si>
    <t>Number of Days:</t>
  </si>
  <si>
    <t>Use below to calculate monthly payments:</t>
  </si>
  <si>
    <t>Years</t>
  </si>
  <si>
    <t>Months</t>
  </si>
  <si>
    <t>Principle</t>
  </si>
  <si>
    <t>Interest</t>
  </si>
  <si>
    <t>Monthly Paymt</t>
  </si>
  <si>
    <t>Payment Number</t>
  </si>
  <si>
    <t>Principal Portion</t>
  </si>
  <si>
    <t>Interest Portion</t>
  </si>
  <si>
    <t>Principal Balance</t>
  </si>
  <si>
    <t>retire</t>
  </si>
  <si>
    <t>62 Social Security</t>
  </si>
  <si>
    <t>TOTALS:</t>
  </si>
  <si>
    <t>Total Acquistion &amp; Rehab Expenses</t>
  </si>
  <si>
    <t>Maintenance Set Aside (5%)</t>
  </si>
  <si>
    <t>Total Property Balance</t>
  </si>
  <si>
    <t>Sales Price (If purchased from ACLB)</t>
  </si>
  <si>
    <t>Yearly Budget</t>
  </si>
  <si>
    <t>Utilities</t>
  </si>
  <si>
    <t>Year 16</t>
  </si>
  <si>
    <t>Year 17</t>
  </si>
  <si>
    <t>Year 18</t>
  </si>
  <si>
    <t>Year 19</t>
  </si>
  <si>
    <t>Year 20</t>
  </si>
  <si>
    <t>Stabilization Expenses</t>
  </si>
  <si>
    <t>Materials &amp; Labor</t>
  </si>
  <si>
    <t>Total Stabilization &amp; Rehab Expenses</t>
  </si>
  <si>
    <t>Median Monthly Rent - West Hill</t>
  </si>
  <si>
    <t>507 First Street Rental Income per month</t>
  </si>
  <si>
    <t>507 First Street</t>
  </si>
  <si>
    <t>General Conditions</t>
  </si>
  <si>
    <t>Deck/Porch</t>
  </si>
  <si>
    <t>Applicances</t>
  </si>
  <si>
    <t>507 First Street Rental Income per year</t>
  </si>
  <si>
    <t>Estimated Taxes ($58,000 Assessed Value)</t>
  </si>
  <si>
    <t>Median Rent is calculated using 2019 ACS 5 year Estimates. The Assessed Value of $58,000 is the current average for Three-Family Buildings in the Same Census Block Group as 507 First Street.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</si>
</sst>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mm/dd/yy"/>
    <numFmt numFmtId="166" formatCode="General_)"/>
    <numFmt numFmtId="167" formatCode="dd\-mmm\-yy_)"/>
    <numFmt numFmtId="168" formatCode="0_)"/>
    <numFmt numFmtId="169" formatCode="mmmm\ 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Helv"/>
    </font>
    <font>
      <sz val="14"/>
      <name val="Algerian"/>
      <family val="5"/>
    </font>
    <font>
      <b/>
      <sz val="14"/>
      <name val="Helv"/>
    </font>
    <font>
      <b/>
      <i/>
      <sz val="14"/>
      <name val="Helv"/>
    </font>
    <font>
      <b/>
      <sz val="14"/>
      <color indexed="10"/>
      <name val="Helv"/>
    </font>
    <font>
      <b/>
      <sz val="14"/>
      <color indexed="12"/>
      <name val="Helv"/>
    </font>
    <font>
      <b/>
      <sz val="14"/>
      <color indexed="33"/>
      <name val="Helv"/>
    </font>
    <font>
      <sz val="14"/>
      <color indexed="48"/>
      <name val="Helv"/>
    </font>
    <font>
      <sz val="14"/>
      <color indexed="8"/>
      <name val="Helv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9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4" fontId="0" fillId="0" borderId="0" xfId="0" applyNumberForma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centerContinuous"/>
    </xf>
    <xf numFmtId="165" fontId="3" fillId="2" borderId="0" xfId="0" applyNumberFormat="1" applyFont="1" applyFill="1"/>
    <xf numFmtId="4" fontId="3" fillId="2" borderId="0" xfId="0" applyNumberFormat="1" applyFont="1" applyFill="1"/>
    <xf numFmtId="166" fontId="3" fillId="3" borderId="0" xfId="0" applyNumberFormat="1" applyFont="1" applyFill="1" applyAlignment="1" applyProtection="1">
      <alignment horizontal="left"/>
    </xf>
    <xf numFmtId="7" fontId="3" fillId="3" borderId="0" xfId="0" applyNumberFormat="1" applyFont="1" applyFill="1" applyProtection="1"/>
    <xf numFmtId="166" fontId="3" fillId="4" borderId="0" xfId="0" applyNumberFormat="1" applyFont="1" applyFill="1" applyProtection="1"/>
    <xf numFmtId="166" fontId="5" fillId="4" borderId="0" xfId="0" applyNumberFormat="1" applyFont="1" applyFill="1" applyAlignment="1" applyProtection="1">
      <alignment horizontal="right"/>
    </xf>
    <xf numFmtId="7" fontId="6" fillId="5" borderId="2" xfId="0" applyNumberFormat="1" applyFont="1" applyFill="1" applyBorder="1" applyAlignment="1" applyProtection="1">
      <alignment horizontal="center"/>
      <protection locked="0"/>
    </xf>
    <xf numFmtId="165" fontId="3" fillId="4" borderId="0" xfId="0" applyNumberFormat="1" applyFont="1" applyFill="1" applyProtection="1"/>
    <xf numFmtId="7" fontId="3" fillId="4" borderId="0" xfId="0" applyNumberFormat="1" applyFont="1" applyFill="1" applyProtection="1"/>
    <xf numFmtId="7" fontId="3" fillId="4" borderId="3" xfId="0" applyNumberFormat="1" applyFont="1" applyFill="1" applyBorder="1" applyProtection="1"/>
    <xf numFmtId="166" fontId="3" fillId="4" borderId="0" xfId="0" applyNumberFormat="1" applyFont="1" applyFill="1" applyAlignment="1" applyProtection="1">
      <alignment horizontal="left"/>
    </xf>
    <xf numFmtId="7" fontId="7" fillId="4" borderId="4" xfId="0" applyNumberFormat="1" applyFont="1" applyFill="1" applyBorder="1" applyProtection="1">
      <protection locked="0"/>
    </xf>
    <xf numFmtId="7" fontId="3" fillId="4" borderId="4" xfId="0" applyNumberFormat="1" applyFont="1" applyFill="1" applyBorder="1" applyProtection="1"/>
    <xf numFmtId="10" fontId="8" fillId="4" borderId="4" xfId="0" applyNumberFormat="1" applyFont="1" applyFill="1" applyBorder="1" applyProtection="1">
      <protection locked="0"/>
    </xf>
    <xf numFmtId="166" fontId="3" fillId="6" borderId="0" xfId="0" applyNumberFormat="1" applyFont="1" applyFill="1" applyAlignment="1" applyProtection="1">
      <alignment horizontal="left"/>
    </xf>
    <xf numFmtId="7" fontId="5" fillId="6" borderId="0" xfId="0" applyNumberFormat="1" applyFont="1" applyFill="1" applyProtection="1"/>
    <xf numFmtId="166" fontId="3" fillId="6" borderId="0" xfId="0" applyNumberFormat="1" applyFont="1" applyFill="1" applyProtection="1"/>
    <xf numFmtId="7" fontId="3" fillId="6" borderId="0" xfId="0" applyNumberFormat="1" applyFont="1" applyFill="1" applyProtection="1"/>
    <xf numFmtId="167" fontId="9" fillId="4" borderId="4" xfId="0" applyNumberFormat="1" applyFont="1" applyFill="1" applyBorder="1" applyProtection="1">
      <protection locked="0"/>
    </xf>
    <xf numFmtId="168" fontId="5" fillId="6" borderId="0" xfId="0" applyNumberFormat="1" applyFont="1" applyFill="1" applyAlignment="1" applyProtection="1">
      <alignment horizontal="right"/>
    </xf>
    <xf numFmtId="7" fontId="3" fillId="4" borderId="5" xfId="0" applyNumberFormat="1" applyFont="1" applyFill="1" applyBorder="1" applyProtection="1"/>
    <xf numFmtId="166" fontId="3" fillId="4" borderId="0" xfId="0" applyNumberFormat="1" applyFont="1" applyFill="1" applyAlignment="1" applyProtection="1">
      <alignment horizontal="center"/>
    </xf>
    <xf numFmtId="5" fontId="3" fillId="4" borderId="0" xfId="0" applyNumberFormat="1" applyFont="1" applyFill="1" applyAlignment="1" applyProtection="1">
      <alignment horizontal="center"/>
    </xf>
    <xf numFmtId="7" fontId="3" fillId="4" borderId="0" xfId="0" applyNumberFormat="1" applyFont="1" applyFill="1" applyAlignment="1" applyProtection="1">
      <alignment horizontal="left"/>
    </xf>
    <xf numFmtId="166" fontId="10" fillId="4" borderId="0" xfId="0" applyNumberFormat="1" applyFont="1" applyFill="1" applyAlignment="1" applyProtection="1">
      <alignment horizontal="center"/>
      <protection locked="0"/>
    </xf>
    <xf numFmtId="10" fontId="11" fillId="4" borderId="0" xfId="0" applyNumberFormat="1" applyFont="1" applyFill="1" applyAlignment="1" applyProtection="1">
      <alignment horizontal="center"/>
    </xf>
    <xf numFmtId="7" fontId="6" fillId="4" borderId="6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Protection="1"/>
    <xf numFmtId="7" fontId="3" fillId="4" borderId="0" xfId="0" applyNumberFormat="1" applyFont="1" applyFill="1" applyAlignment="1" applyProtection="1">
      <alignment horizontal="centerContinuous"/>
    </xf>
    <xf numFmtId="166" fontId="3" fillId="4" borderId="0" xfId="0" applyNumberFormat="1" applyFont="1" applyFill="1" applyAlignment="1" applyProtection="1">
      <alignment horizontal="right"/>
    </xf>
    <xf numFmtId="168" fontId="3" fillId="7" borderId="0" xfId="0" applyNumberFormat="1" applyFont="1" applyFill="1" applyProtection="1"/>
    <xf numFmtId="7" fontId="3" fillId="7" borderId="0" xfId="0" applyNumberFormat="1" applyFont="1" applyFill="1" applyProtection="1"/>
    <xf numFmtId="165" fontId="3" fillId="7" borderId="0" xfId="0" applyNumberFormat="1" applyFont="1" applyFill="1" applyProtection="1"/>
    <xf numFmtId="165" fontId="3" fillId="7" borderId="0" xfId="0" applyNumberFormat="1" applyFont="1" applyFill="1"/>
    <xf numFmtId="168" fontId="3" fillId="0" borderId="0" xfId="0" applyNumberFormat="1" applyFont="1" applyFill="1" applyProtection="1"/>
    <xf numFmtId="7" fontId="3" fillId="0" borderId="0" xfId="0" applyNumberFormat="1" applyFont="1" applyFill="1" applyProtection="1"/>
    <xf numFmtId="165" fontId="3" fillId="0" borderId="0" xfId="0" applyNumberFormat="1" applyFont="1" applyFill="1"/>
    <xf numFmtId="168" fontId="3" fillId="8" borderId="0" xfId="0" applyNumberFormat="1" applyFont="1" applyFill="1" applyProtection="1"/>
    <xf numFmtId="7" fontId="3" fillId="8" borderId="0" xfId="0" applyNumberFormat="1" applyFont="1" applyFill="1" applyProtection="1"/>
    <xf numFmtId="165" fontId="3" fillId="8" borderId="0" xfId="0" applyNumberFormat="1" applyFont="1" applyFill="1"/>
    <xf numFmtId="0" fontId="5" fillId="0" borderId="0" xfId="0" applyFont="1" applyFill="1"/>
    <xf numFmtId="169" fontId="5" fillId="0" borderId="0" xfId="0" applyNumberFormat="1" applyFont="1" applyFill="1" applyAlignment="1">
      <alignment horizontal="left"/>
    </xf>
    <xf numFmtId="4" fontId="3" fillId="0" borderId="0" xfId="0" applyNumberFormat="1" applyFont="1" applyFill="1"/>
    <xf numFmtId="0" fontId="3" fillId="0" borderId="0" xfId="0" applyFont="1" applyFill="1"/>
    <xf numFmtId="168" fontId="3" fillId="4" borderId="0" xfId="0" applyNumberFormat="1" applyFont="1" applyFill="1" applyProtection="1"/>
    <xf numFmtId="168" fontId="5" fillId="4" borderId="7" xfId="0" applyNumberFormat="1" applyFont="1" applyFill="1" applyBorder="1" applyAlignment="1" applyProtection="1">
      <alignment horizontal="left"/>
    </xf>
    <xf numFmtId="7" fontId="5" fillId="4" borderId="8" xfId="0" applyNumberFormat="1" applyFont="1" applyFill="1" applyBorder="1" applyAlignment="1" applyProtection="1">
      <alignment horizontal="right"/>
    </xf>
    <xf numFmtId="7" fontId="5" fillId="4" borderId="9" xfId="0" applyNumberFormat="1" applyFont="1" applyFill="1" applyBorder="1" applyAlignment="1" applyProtection="1">
      <alignment horizontal="right"/>
    </xf>
    <xf numFmtId="6" fontId="0" fillId="0" borderId="0" xfId="0" applyNumberFormat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0" fillId="0" borderId="10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4" fontId="0" fillId="0" borderId="0" xfId="1" applyFont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0" fillId="7" borderId="0" xfId="0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1"/>
  <sheetViews>
    <sheetView tabSelected="1" workbookViewId="0">
      <selection activeCell="E12" sqref="E12"/>
    </sheetView>
  </sheetViews>
  <sheetFormatPr defaultRowHeight="15" x14ac:dyDescent="0.25"/>
  <cols>
    <col min="1" max="1" width="9.140625" style="2"/>
    <col min="2" max="2" width="38.85546875" style="2" bestFit="1" customWidth="1"/>
    <col min="3" max="3" width="13.42578125" style="2" bestFit="1" customWidth="1"/>
    <col min="4" max="4" width="21.5703125" style="2" bestFit="1" customWidth="1"/>
    <col min="5" max="5" width="15" style="2" customWidth="1"/>
    <col min="6" max="6" width="13.42578125" style="2" customWidth="1"/>
    <col min="7" max="7" width="15.140625" style="2" customWidth="1"/>
    <col min="8" max="8" width="14.85546875" style="2" customWidth="1"/>
    <col min="9" max="9" width="13.85546875" style="2" customWidth="1"/>
    <col min="10" max="10" width="13.42578125" style="2" customWidth="1"/>
    <col min="11" max="11" width="14.140625" style="2" customWidth="1"/>
    <col min="12" max="22" width="13.42578125" style="2" bestFit="1" customWidth="1"/>
    <col min="23" max="16384" width="9.140625" style="2"/>
  </cols>
  <sheetData>
    <row r="1" spans="2:8" ht="15" customHeight="1" x14ac:dyDescent="0.25">
      <c r="E1" s="76" t="s">
        <v>84</v>
      </c>
      <c r="F1" s="76"/>
      <c r="G1" s="76"/>
      <c r="H1" s="76"/>
    </row>
    <row r="2" spans="2:8" x14ac:dyDescent="0.25">
      <c r="B2" s="75" t="s">
        <v>78</v>
      </c>
      <c r="C2" s="75"/>
      <c r="E2" s="76"/>
      <c r="F2" s="76"/>
      <c r="G2" s="76"/>
      <c r="H2" s="76"/>
    </row>
    <row r="3" spans="2:8" x14ac:dyDescent="0.25">
      <c r="B3" s="4" t="s">
        <v>73</v>
      </c>
      <c r="C3" s="70" t="s">
        <v>1</v>
      </c>
      <c r="E3" s="76"/>
      <c r="F3" s="76"/>
      <c r="G3" s="76"/>
      <c r="H3" s="76"/>
    </row>
    <row r="4" spans="2:8" x14ac:dyDescent="0.25">
      <c r="B4" s="71" t="s">
        <v>74</v>
      </c>
      <c r="C4" s="72">
        <v>144400</v>
      </c>
      <c r="E4" s="76"/>
      <c r="F4" s="76"/>
      <c r="G4" s="76"/>
      <c r="H4" s="76"/>
    </row>
    <row r="5" spans="2:8" x14ac:dyDescent="0.25">
      <c r="B5" s="4" t="s">
        <v>0</v>
      </c>
      <c r="C5" s="70" t="s">
        <v>1</v>
      </c>
      <c r="E5" s="76"/>
      <c r="F5" s="76"/>
      <c r="G5" s="76"/>
      <c r="H5" s="76"/>
    </row>
    <row r="6" spans="2:8" x14ac:dyDescent="0.25">
      <c r="B6" s="5" t="s">
        <v>79</v>
      </c>
      <c r="C6" s="6">
        <v>2340</v>
      </c>
      <c r="E6" s="76"/>
      <c r="F6" s="76"/>
      <c r="G6" s="76"/>
      <c r="H6" s="76"/>
    </row>
    <row r="7" spans="2:8" x14ac:dyDescent="0.25">
      <c r="B7" s="5" t="s">
        <v>3</v>
      </c>
      <c r="C7" s="6">
        <v>5863</v>
      </c>
      <c r="E7" s="76"/>
      <c r="F7" s="76"/>
      <c r="G7" s="76"/>
      <c r="H7" s="76"/>
    </row>
    <row r="8" spans="2:8" x14ac:dyDescent="0.25">
      <c r="B8" s="5" t="s">
        <v>4</v>
      </c>
      <c r="C8" s="6">
        <v>8910</v>
      </c>
      <c r="E8" s="76"/>
      <c r="F8" s="76"/>
      <c r="G8" s="76"/>
      <c r="H8" s="76"/>
    </row>
    <row r="9" spans="2:8" x14ac:dyDescent="0.25">
      <c r="B9" s="5" t="s">
        <v>80</v>
      </c>
      <c r="C9" s="6">
        <v>2259</v>
      </c>
      <c r="E9" s="76"/>
      <c r="F9" s="76"/>
      <c r="G9" s="76"/>
      <c r="H9" s="76"/>
    </row>
    <row r="10" spans="2:8" x14ac:dyDescent="0.25">
      <c r="B10" s="5" t="s">
        <v>2</v>
      </c>
      <c r="C10" s="6">
        <v>5801</v>
      </c>
      <c r="E10" s="76"/>
      <c r="F10" s="76"/>
      <c r="G10" s="76"/>
      <c r="H10" s="76"/>
    </row>
    <row r="11" spans="2:8" x14ac:dyDescent="0.25">
      <c r="B11" s="5" t="s">
        <v>5</v>
      </c>
      <c r="C11" s="6">
        <v>8547</v>
      </c>
      <c r="E11" s="76"/>
      <c r="F11" s="76"/>
      <c r="G11" s="76"/>
      <c r="H11" s="76"/>
    </row>
    <row r="12" spans="2:8" x14ac:dyDescent="0.25">
      <c r="B12" s="5" t="s">
        <v>6</v>
      </c>
      <c r="C12" s="6">
        <v>7490</v>
      </c>
    </row>
    <row r="13" spans="2:8" x14ac:dyDescent="0.25">
      <c r="B13" s="5" t="s">
        <v>7</v>
      </c>
      <c r="C13" s="6">
        <v>8453</v>
      </c>
    </row>
    <row r="14" spans="2:8" x14ac:dyDescent="0.25">
      <c r="B14" s="5" t="s">
        <v>8</v>
      </c>
      <c r="C14" s="6">
        <v>8774</v>
      </c>
    </row>
    <row r="15" spans="2:8" x14ac:dyDescent="0.25">
      <c r="B15" s="5" t="s">
        <v>9</v>
      </c>
      <c r="C15" s="6">
        <v>7001</v>
      </c>
    </row>
    <row r="16" spans="2:8" x14ac:dyDescent="0.25">
      <c r="B16" s="5" t="s">
        <v>10</v>
      </c>
      <c r="C16" s="6">
        <v>8346</v>
      </c>
    </row>
    <row r="17" spans="2:22" x14ac:dyDescent="0.25">
      <c r="B17" s="5" t="s">
        <v>11</v>
      </c>
      <c r="C17" s="6">
        <v>6352</v>
      </c>
      <c r="G17" s="3"/>
    </row>
    <row r="18" spans="2:22" x14ac:dyDescent="0.25">
      <c r="B18" s="5" t="s">
        <v>12</v>
      </c>
      <c r="C18" s="6">
        <v>7971</v>
      </c>
    </row>
    <row r="19" spans="2:22" x14ac:dyDescent="0.25">
      <c r="B19" s="5" t="s">
        <v>13</v>
      </c>
      <c r="C19" s="6">
        <v>7715</v>
      </c>
    </row>
    <row r="20" spans="2:22" x14ac:dyDescent="0.25">
      <c r="B20" s="5" t="s">
        <v>14</v>
      </c>
      <c r="C20" s="6">
        <v>5878</v>
      </c>
    </row>
    <row r="21" spans="2:22" x14ac:dyDescent="0.25">
      <c r="B21" s="5" t="s">
        <v>81</v>
      </c>
      <c r="C21" s="6">
        <v>3566</v>
      </c>
    </row>
    <row r="22" spans="2:22" x14ac:dyDescent="0.25">
      <c r="B22" s="5" t="s">
        <v>15</v>
      </c>
      <c r="C22" s="6">
        <v>2811</v>
      </c>
    </row>
    <row r="23" spans="2:22" x14ac:dyDescent="0.25">
      <c r="B23" s="5" t="s">
        <v>16</v>
      </c>
      <c r="C23" s="6">
        <v>500</v>
      </c>
    </row>
    <row r="24" spans="2:22" x14ac:dyDescent="0.25">
      <c r="B24" s="4" t="s">
        <v>75</v>
      </c>
      <c r="C24" s="7">
        <f>SUM(C6:C23)+C4</f>
        <v>252977</v>
      </c>
    </row>
    <row r="25" spans="2:22" x14ac:dyDescent="0.25">
      <c r="B25" s="4" t="s">
        <v>65</v>
      </c>
      <c r="C25" s="61">
        <v>5000</v>
      </c>
    </row>
    <row r="26" spans="2:22" x14ac:dyDescent="0.25">
      <c r="B26" s="4" t="s">
        <v>62</v>
      </c>
      <c r="C26" s="7">
        <f>SUM(C24:C25)</f>
        <v>257977</v>
      </c>
    </row>
    <row r="27" spans="2:22" x14ac:dyDescent="0.25">
      <c r="C27" s="60"/>
    </row>
    <row r="28" spans="2:22" x14ac:dyDescent="0.25">
      <c r="B28" s="67" t="s">
        <v>76</v>
      </c>
      <c r="C28" s="68">
        <v>1115</v>
      </c>
    </row>
    <row r="29" spans="2:22" x14ac:dyDescent="0.25">
      <c r="B29" s="67" t="s">
        <v>77</v>
      </c>
      <c r="C29" s="69">
        <f>C28*1</f>
        <v>1115</v>
      </c>
    </row>
    <row r="30" spans="2:22" x14ac:dyDescent="0.25">
      <c r="B30" s="67" t="s">
        <v>82</v>
      </c>
      <c r="C30" s="69">
        <f>C29*12</f>
        <v>13380</v>
      </c>
    </row>
    <row r="32" spans="2:22" x14ac:dyDescent="0.25">
      <c r="B32" s="66" t="s">
        <v>66</v>
      </c>
      <c r="C32" s="1" t="s">
        <v>17</v>
      </c>
      <c r="D32" s="1" t="s">
        <v>18</v>
      </c>
      <c r="E32" s="1" t="s">
        <v>19</v>
      </c>
      <c r="F32" s="1" t="s">
        <v>20</v>
      </c>
      <c r="G32" s="1" t="s">
        <v>21</v>
      </c>
      <c r="H32" s="1" t="s">
        <v>22</v>
      </c>
      <c r="I32" s="1" t="s">
        <v>23</v>
      </c>
      <c r="J32" s="1" t="s">
        <v>24</v>
      </c>
      <c r="K32" s="1" t="s">
        <v>25</v>
      </c>
      <c r="L32" s="1" t="s">
        <v>26</v>
      </c>
      <c r="M32" s="1" t="s">
        <v>27</v>
      </c>
      <c r="N32" s="1" t="s">
        <v>28</v>
      </c>
      <c r="O32" s="1" t="s">
        <v>29</v>
      </c>
      <c r="P32" s="1" t="s">
        <v>30</v>
      </c>
      <c r="Q32" s="1" t="s">
        <v>31</v>
      </c>
      <c r="R32" s="1" t="s">
        <v>68</v>
      </c>
      <c r="S32" s="1" t="s">
        <v>69</v>
      </c>
      <c r="T32" s="1" t="s">
        <v>70</v>
      </c>
      <c r="U32" s="1" t="s">
        <v>71</v>
      </c>
      <c r="V32" s="1" t="s">
        <v>72</v>
      </c>
    </row>
    <row r="33" spans="2:22" x14ac:dyDescent="0.25">
      <c r="B33" s="64" t="s">
        <v>32</v>
      </c>
      <c r="C33" s="8">
        <f>$C$30</f>
        <v>13380</v>
      </c>
      <c r="D33" s="8">
        <f t="shared" ref="D33:V33" si="0">$C$30</f>
        <v>13380</v>
      </c>
      <c r="E33" s="8">
        <f t="shared" si="0"/>
        <v>13380</v>
      </c>
      <c r="F33" s="8">
        <f t="shared" si="0"/>
        <v>13380</v>
      </c>
      <c r="G33" s="8">
        <f t="shared" si="0"/>
        <v>13380</v>
      </c>
      <c r="H33" s="8">
        <f t="shared" si="0"/>
        <v>13380</v>
      </c>
      <c r="I33" s="8">
        <f t="shared" si="0"/>
        <v>13380</v>
      </c>
      <c r="J33" s="8">
        <f t="shared" si="0"/>
        <v>13380</v>
      </c>
      <c r="K33" s="8">
        <f t="shared" si="0"/>
        <v>13380</v>
      </c>
      <c r="L33" s="8">
        <f t="shared" si="0"/>
        <v>13380</v>
      </c>
      <c r="M33" s="8">
        <f t="shared" si="0"/>
        <v>13380</v>
      </c>
      <c r="N33" s="8">
        <f t="shared" si="0"/>
        <v>13380</v>
      </c>
      <c r="O33" s="8">
        <f t="shared" si="0"/>
        <v>13380</v>
      </c>
      <c r="P33" s="8">
        <f t="shared" si="0"/>
        <v>13380</v>
      </c>
      <c r="Q33" s="8">
        <f t="shared" si="0"/>
        <v>13380</v>
      </c>
      <c r="R33" s="8">
        <f t="shared" si="0"/>
        <v>13380</v>
      </c>
      <c r="S33" s="8">
        <f t="shared" si="0"/>
        <v>13380</v>
      </c>
      <c r="T33" s="8">
        <f t="shared" si="0"/>
        <v>13380</v>
      </c>
      <c r="U33" s="8">
        <f t="shared" si="0"/>
        <v>13380</v>
      </c>
      <c r="V33" s="8">
        <f t="shared" si="0"/>
        <v>13380</v>
      </c>
    </row>
    <row r="34" spans="2:22" x14ac:dyDescent="0.25">
      <c r="B34" s="64" t="s">
        <v>33</v>
      </c>
      <c r="C34" s="8">
        <f>-($C$30*0.1)</f>
        <v>-1338</v>
      </c>
      <c r="D34" s="8">
        <f t="shared" ref="D34:V34" si="1">-($C$30*0.1)</f>
        <v>-1338</v>
      </c>
      <c r="E34" s="8">
        <f t="shared" si="1"/>
        <v>-1338</v>
      </c>
      <c r="F34" s="8">
        <f t="shared" si="1"/>
        <v>-1338</v>
      </c>
      <c r="G34" s="8">
        <f t="shared" si="1"/>
        <v>-1338</v>
      </c>
      <c r="H34" s="8">
        <f t="shared" si="1"/>
        <v>-1338</v>
      </c>
      <c r="I34" s="8">
        <f t="shared" si="1"/>
        <v>-1338</v>
      </c>
      <c r="J34" s="8">
        <f t="shared" si="1"/>
        <v>-1338</v>
      </c>
      <c r="K34" s="8">
        <f t="shared" si="1"/>
        <v>-1338</v>
      </c>
      <c r="L34" s="8">
        <f t="shared" si="1"/>
        <v>-1338</v>
      </c>
      <c r="M34" s="8">
        <f t="shared" si="1"/>
        <v>-1338</v>
      </c>
      <c r="N34" s="8">
        <f t="shared" si="1"/>
        <v>-1338</v>
      </c>
      <c r="O34" s="8">
        <f t="shared" si="1"/>
        <v>-1338</v>
      </c>
      <c r="P34" s="8">
        <f t="shared" si="1"/>
        <v>-1338</v>
      </c>
      <c r="Q34" s="8">
        <f t="shared" si="1"/>
        <v>-1338</v>
      </c>
      <c r="R34" s="8">
        <f t="shared" si="1"/>
        <v>-1338</v>
      </c>
      <c r="S34" s="8">
        <f t="shared" si="1"/>
        <v>-1338</v>
      </c>
      <c r="T34" s="8">
        <f t="shared" si="1"/>
        <v>-1338</v>
      </c>
      <c r="U34" s="8">
        <f t="shared" si="1"/>
        <v>-1338</v>
      </c>
      <c r="V34" s="8">
        <f t="shared" si="1"/>
        <v>-1338</v>
      </c>
    </row>
    <row r="35" spans="2:22" x14ac:dyDescent="0.25">
      <c r="B35" s="64" t="s">
        <v>63</v>
      </c>
      <c r="C35" s="3">
        <f>-($C$30*0.05)</f>
        <v>-669</v>
      </c>
      <c r="D35" s="3">
        <f t="shared" ref="D35:V35" si="2">-($C$30*0.05)</f>
        <v>-669</v>
      </c>
      <c r="E35" s="3">
        <f t="shared" si="2"/>
        <v>-669</v>
      </c>
      <c r="F35" s="3">
        <f t="shared" si="2"/>
        <v>-669</v>
      </c>
      <c r="G35" s="3">
        <f t="shared" si="2"/>
        <v>-669</v>
      </c>
      <c r="H35" s="3">
        <f t="shared" si="2"/>
        <v>-669</v>
      </c>
      <c r="I35" s="3">
        <f t="shared" si="2"/>
        <v>-669</v>
      </c>
      <c r="J35" s="3">
        <f t="shared" si="2"/>
        <v>-669</v>
      </c>
      <c r="K35" s="3">
        <f t="shared" si="2"/>
        <v>-669</v>
      </c>
      <c r="L35" s="3">
        <f t="shared" si="2"/>
        <v>-669</v>
      </c>
      <c r="M35" s="3">
        <f t="shared" si="2"/>
        <v>-669</v>
      </c>
      <c r="N35" s="3">
        <f t="shared" si="2"/>
        <v>-669</v>
      </c>
      <c r="O35" s="3">
        <f t="shared" si="2"/>
        <v>-669</v>
      </c>
      <c r="P35" s="3">
        <f t="shared" si="2"/>
        <v>-669</v>
      </c>
      <c r="Q35" s="3">
        <f t="shared" si="2"/>
        <v>-669</v>
      </c>
      <c r="R35" s="3">
        <f t="shared" si="2"/>
        <v>-669</v>
      </c>
      <c r="S35" s="3">
        <f t="shared" si="2"/>
        <v>-669</v>
      </c>
      <c r="T35" s="3">
        <f t="shared" si="2"/>
        <v>-669</v>
      </c>
      <c r="U35" s="3">
        <f t="shared" si="2"/>
        <v>-669</v>
      </c>
      <c r="V35" s="3">
        <f t="shared" si="2"/>
        <v>-669</v>
      </c>
    </row>
    <row r="36" spans="2:22" x14ac:dyDescent="0.25">
      <c r="B36" s="64" t="s">
        <v>34</v>
      </c>
      <c r="C36" s="3">
        <f>-($C$30*0.1)</f>
        <v>-1338</v>
      </c>
      <c r="D36" s="3">
        <f t="shared" ref="D36:V36" si="3">-($C$30*0.1)</f>
        <v>-1338</v>
      </c>
      <c r="E36" s="3">
        <f t="shared" si="3"/>
        <v>-1338</v>
      </c>
      <c r="F36" s="3">
        <f t="shared" si="3"/>
        <v>-1338</v>
      </c>
      <c r="G36" s="3">
        <f t="shared" si="3"/>
        <v>-1338</v>
      </c>
      <c r="H36" s="3">
        <f t="shared" si="3"/>
        <v>-1338</v>
      </c>
      <c r="I36" s="3">
        <f t="shared" si="3"/>
        <v>-1338</v>
      </c>
      <c r="J36" s="3">
        <f t="shared" si="3"/>
        <v>-1338</v>
      </c>
      <c r="K36" s="3">
        <f t="shared" si="3"/>
        <v>-1338</v>
      </c>
      <c r="L36" s="3">
        <f t="shared" si="3"/>
        <v>-1338</v>
      </c>
      <c r="M36" s="3">
        <f t="shared" si="3"/>
        <v>-1338</v>
      </c>
      <c r="N36" s="3">
        <f t="shared" si="3"/>
        <v>-1338</v>
      </c>
      <c r="O36" s="3">
        <f t="shared" si="3"/>
        <v>-1338</v>
      </c>
      <c r="P36" s="3">
        <f t="shared" si="3"/>
        <v>-1338</v>
      </c>
      <c r="Q36" s="3">
        <f t="shared" si="3"/>
        <v>-1338</v>
      </c>
      <c r="R36" s="3">
        <f t="shared" si="3"/>
        <v>-1338</v>
      </c>
      <c r="S36" s="3">
        <f t="shared" si="3"/>
        <v>-1338</v>
      </c>
      <c r="T36" s="3">
        <f t="shared" si="3"/>
        <v>-1338</v>
      </c>
      <c r="U36" s="3">
        <f t="shared" si="3"/>
        <v>-1338</v>
      </c>
      <c r="V36" s="3">
        <f t="shared" si="3"/>
        <v>-1338</v>
      </c>
    </row>
    <row r="37" spans="2:22" x14ac:dyDescent="0.25">
      <c r="B37" s="64" t="s">
        <v>67</v>
      </c>
      <c r="C37" s="3">
        <f>-160*12</f>
        <v>-1920</v>
      </c>
      <c r="D37" s="3">
        <f t="shared" ref="D37:V37" si="4">-160*12</f>
        <v>-1920</v>
      </c>
      <c r="E37" s="3">
        <f t="shared" si="4"/>
        <v>-1920</v>
      </c>
      <c r="F37" s="3">
        <f t="shared" si="4"/>
        <v>-1920</v>
      </c>
      <c r="G37" s="3">
        <f t="shared" si="4"/>
        <v>-1920</v>
      </c>
      <c r="H37" s="3">
        <f t="shared" si="4"/>
        <v>-1920</v>
      </c>
      <c r="I37" s="3">
        <f t="shared" si="4"/>
        <v>-1920</v>
      </c>
      <c r="J37" s="3">
        <f t="shared" si="4"/>
        <v>-1920</v>
      </c>
      <c r="K37" s="3">
        <f t="shared" si="4"/>
        <v>-1920</v>
      </c>
      <c r="L37" s="3">
        <f t="shared" si="4"/>
        <v>-1920</v>
      </c>
      <c r="M37" s="3">
        <f t="shared" si="4"/>
        <v>-1920</v>
      </c>
      <c r="N37" s="3">
        <f t="shared" si="4"/>
        <v>-1920</v>
      </c>
      <c r="O37" s="3">
        <f t="shared" si="4"/>
        <v>-1920</v>
      </c>
      <c r="P37" s="3">
        <f t="shared" si="4"/>
        <v>-1920</v>
      </c>
      <c r="Q37" s="3">
        <f t="shared" si="4"/>
        <v>-1920</v>
      </c>
      <c r="R37" s="3">
        <f t="shared" si="4"/>
        <v>-1920</v>
      </c>
      <c r="S37" s="3">
        <f t="shared" si="4"/>
        <v>-1920</v>
      </c>
      <c r="T37" s="3">
        <f t="shared" si="4"/>
        <v>-1920</v>
      </c>
      <c r="U37" s="3">
        <f t="shared" si="4"/>
        <v>-1920</v>
      </c>
      <c r="V37" s="3">
        <f t="shared" si="4"/>
        <v>-1920</v>
      </c>
    </row>
    <row r="38" spans="2:22" x14ac:dyDescent="0.25">
      <c r="B38" s="64" t="s">
        <v>83</v>
      </c>
      <c r="C38" s="3">
        <f>-(1222.9+1111.69)</f>
        <v>-2334.59</v>
      </c>
      <c r="D38" s="3">
        <f t="shared" ref="D38:V38" si="5">-(1222.9+1111.69)</f>
        <v>-2334.59</v>
      </c>
      <c r="E38" s="3">
        <f t="shared" si="5"/>
        <v>-2334.59</v>
      </c>
      <c r="F38" s="3">
        <f t="shared" si="5"/>
        <v>-2334.59</v>
      </c>
      <c r="G38" s="3">
        <f t="shared" si="5"/>
        <v>-2334.59</v>
      </c>
      <c r="H38" s="3">
        <f t="shared" si="5"/>
        <v>-2334.59</v>
      </c>
      <c r="I38" s="3">
        <f t="shared" si="5"/>
        <v>-2334.59</v>
      </c>
      <c r="J38" s="3">
        <f t="shared" si="5"/>
        <v>-2334.59</v>
      </c>
      <c r="K38" s="3">
        <f t="shared" si="5"/>
        <v>-2334.59</v>
      </c>
      <c r="L38" s="3">
        <f t="shared" si="5"/>
        <v>-2334.59</v>
      </c>
      <c r="M38" s="3">
        <f t="shared" si="5"/>
        <v>-2334.59</v>
      </c>
      <c r="N38" s="3">
        <f t="shared" si="5"/>
        <v>-2334.59</v>
      </c>
      <c r="O38" s="3">
        <f t="shared" si="5"/>
        <v>-2334.59</v>
      </c>
      <c r="P38" s="3">
        <f t="shared" si="5"/>
        <v>-2334.59</v>
      </c>
      <c r="Q38" s="3">
        <f t="shared" si="5"/>
        <v>-2334.59</v>
      </c>
      <c r="R38" s="3">
        <f t="shared" si="5"/>
        <v>-2334.59</v>
      </c>
      <c r="S38" s="3">
        <f t="shared" si="5"/>
        <v>-2334.59</v>
      </c>
      <c r="T38" s="3">
        <f t="shared" si="5"/>
        <v>-2334.59</v>
      </c>
      <c r="U38" s="3">
        <f t="shared" si="5"/>
        <v>-2334.59</v>
      </c>
      <c r="V38" s="3">
        <f t="shared" si="5"/>
        <v>-2334.59</v>
      </c>
    </row>
    <row r="39" spans="2:22" x14ac:dyDescent="0.25">
      <c r="B39" s="64" t="s">
        <v>36</v>
      </c>
      <c r="C39" s="3">
        <f>-(75*12)</f>
        <v>-900</v>
      </c>
      <c r="D39" s="3">
        <f t="shared" ref="D39:V39" si="6">-(75*12)</f>
        <v>-900</v>
      </c>
      <c r="E39" s="3">
        <f t="shared" si="6"/>
        <v>-900</v>
      </c>
      <c r="F39" s="3">
        <f t="shared" si="6"/>
        <v>-900</v>
      </c>
      <c r="G39" s="3">
        <f t="shared" si="6"/>
        <v>-900</v>
      </c>
      <c r="H39" s="3">
        <f t="shared" si="6"/>
        <v>-900</v>
      </c>
      <c r="I39" s="3">
        <f t="shared" si="6"/>
        <v>-900</v>
      </c>
      <c r="J39" s="3">
        <f t="shared" si="6"/>
        <v>-900</v>
      </c>
      <c r="K39" s="3">
        <f t="shared" si="6"/>
        <v>-900</v>
      </c>
      <c r="L39" s="3">
        <f t="shared" si="6"/>
        <v>-900</v>
      </c>
      <c r="M39" s="3">
        <f t="shared" si="6"/>
        <v>-900</v>
      </c>
      <c r="N39" s="3">
        <f t="shared" si="6"/>
        <v>-900</v>
      </c>
      <c r="O39" s="3">
        <f t="shared" si="6"/>
        <v>-900</v>
      </c>
      <c r="P39" s="3">
        <f t="shared" si="6"/>
        <v>-900</v>
      </c>
      <c r="Q39" s="3">
        <f t="shared" si="6"/>
        <v>-900</v>
      </c>
      <c r="R39" s="3">
        <f t="shared" si="6"/>
        <v>-900</v>
      </c>
      <c r="S39" s="3">
        <f t="shared" si="6"/>
        <v>-900</v>
      </c>
      <c r="T39" s="3">
        <f t="shared" si="6"/>
        <v>-900</v>
      </c>
      <c r="U39" s="3">
        <f t="shared" si="6"/>
        <v>-900</v>
      </c>
      <c r="V39" s="3">
        <f t="shared" si="6"/>
        <v>-900</v>
      </c>
    </row>
    <row r="40" spans="2:22" x14ac:dyDescent="0.25">
      <c r="B40" s="65" t="s">
        <v>35</v>
      </c>
      <c r="C40" s="63">
        <f t="shared" ref="C40:Q40" si="7">SUM(C33:C39)</f>
        <v>4880.41</v>
      </c>
      <c r="D40" s="63">
        <f t="shared" si="7"/>
        <v>4880.41</v>
      </c>
      <c r="E40" s="63">
        <f t="shared" si="7"/>
        <v>4880.41</v>
      </c>
      <c r="F40" s="63">
        <f t="shared" si="7"/>
        <v>4880.41</v>
      </c>
      <c r="G40" s="63">
        <f t="shared" si="7"/>
        <v>4880.41</v>
      </c>
      <c r="H40" s="63">
        <f t="shared" si="7"/>
        <v>4880.41</v>
      </c>
      <c r="I40" s="63">
        <f t="shared" si="7"/>
        <v>4880.41</v>
      </c>
      <c r="J40" s="63">
        <f t="shared" si="7"/>
        <v>4880.41</v>
      </c>
      <c r="K40" s="63">
        <f t="shared" si="7"/>
        <v>4880.41</v>
      </c>
      <c r="L40" s="63">
        <f t="shared" si="7"/>
        <v>4880.41</v>
      </c>
      <c r="M40" s="63">
        <f t="shared" si="7"/>
        <v>4880.41</v>
      </c>
      <c r="N40" s="63">
        <f t="shared" si="7"/>
        <v>4880.41</v>
      </c>
      <c r="O40" s="63">
        <f t="shared" si="7"/>
        <v>4880.41</v>
      </c>
      <c r="P40" s="63">
        <f t="shared" si="7"/>
        <v>4880.41</v>
      </c>
      <c r="Q40" s="63">
        <f t="shared" si="7"/>
        <v>4880.41</v>
      </c>
      <c r="R40" s="63">
        <f t="shared" ref="R40:V40" si="8">SUM(R33:R39)</f>
        <v>4880.41</v>
      </c>
      <c r="S40" s="63">
        <f t="shared" si="8"/>
        <v>4880.41</v>
      </c>
      <c r="T40" s="63">
        <f t="shared" si="8"/>
        <v>4880.41</v>
      </c>
      <c r="U40" s="63">
        <f t="shared" si="8"/>
        <v>4880.41</v>
      </c>
      <c r="V40" s="63">
        <f t="shared" si="8"/>
        <v>4880.41</v>
      </c>
    </row>
    <row r="41" spans="2:22" x14ac:dyDescent="0.25">
      <c r="B41" s="1" t="s">
        <v>64</v>
      </c>
      <c r="C41" s="62">
        <f>(-(C26))+C40</f>
        <v>-253096.59</v>
      </c>
      <c r="D41" s="62">
        <f>C41+D40</f>
        <v>-248216.18</v>
      </c>
      <c r="E41" s="62">
        <f t="shared" ref="E41:Q41" si="9">D41+E40</f>
        <v>-243335.77</v>
      </c>
      <c r="F41" s="62">
        <f t="shared" si="9"/>
        <v>-238455.36</v>
      </c>
      <c r="G41" s="62">
        <f t="shared" si="9"/>
        <v>-233574.94999999998</v>
      </c>
      <c r="H41" s="62">
        <f t="shared" si="9"/>
        <v>-228694.53999999998</v>
      </c>
      <c r="I41" s="62">
        <f t="shared" si="9"/>
        <v>-223814.12999999998</v>
      </c>
      <c r="J41" s="62">
        <f t="shared" si="9"/>
        <v>-218933.71999999997</v>
      </c>
      <c r="K41" s="62">
        <f t="shared" si="9"/>
        <v>-214053.30999999997</v>
      </c>
      <c r="L41" s="62">
        <f t="shared" si="9"/>
        <v>-209172.89999999997</v>
      </c>
      <c r="M41" s="62">
        <f t="shared" si="9"/>
        <v>-204292.48999999996</v>
      </c>
      <c r="N41" s="62">
        <f t="shared" si="9"/>
        <v>-199412.07999999996</v>
      </c>
      <c r="O41" s="62">
        <f t="shared" si="9"/>
        <v>-194531.66999999995</v>
      </c>
      <c r="P41" s="62">
        <f t="shared" si="9"/>
        <v>-189651.25999999995</v>
      </c>
      <c r="Q41" s="62">
        <f t="shared" si="9"/>
        <v>-184770.84999999995</v>
      </c>
      <c r="R41" s="62">
        <f>Q41+R40</f>
        <v>-179890.43999999994</v>
      </c>
      <c r="S41" s="62">
        <f t="shared" ref="S41" si="10">R41+S40</f>
        <v>-175010.02999999994</v>
      </c>
      <c r="T41" s="62">
        <f t="shared" ref="T41" si="11">S41+T40</f>
        <v>-170129.61999999994</v>
      </c>
      <c r="U41" s="62">
        <f t="shared" ref="U41" si="12">T41+U40</f>
        <v>-165249.20999999993</v>
      </c>
      <c r="V41" s="62">
        <f t="shared" ref="V41" si="13">U41+V40</f>
        <v>-160368.79999999993</v>
      </c>
    </row>
  </sheetData>
  <mergeCells count="2">
    <mergeCell ref="B2:C2"/>
    <mergeCell ref="E1:H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workbookViewId="0">
      <selection activeCell="C34" sqref="C34"/>
    </sheetView>
  </sheetViews>
  <sheetFormatPr defaultColWidth="15.140625" defaultRowHeight="15" outlineLevelRow="1" x14ac:dyDescent="0.25"/>
  <cols>
    <col min="1" max="16384" width="15.140625" style="73"/>
  </cols>
  <sheetData>
    <row r="2" spans="2:11" ht="60" x14ac:dyDescent="0.25">
      <c r="B2" s="74" t="s">
        <v>66</v>
      </c>
      <c r="C2" s="74" t="s">
        <v>32</v>
      </c>
      <c r="D2" s="74" t="s">
        <v>33</v>
      </c>
      <c r="E2" s="74" t="s">
        <v>63</v>
      </c>
      <c r="F2" s="74" t="s">
        <v>34</v>
      </c>
      <c r="G2" s="74" t="s">
        <v>67</v>
      </c>
      <c r="H2" s="74" t="s">
        <v>83</v>
      </c>
      <c r="I2" s="74" t="s">
        <v>36</v>
      </c>
      <c r="J2" s="74" t="s">
        <v>35</v>
      </c>
      <c r="K2" s="74" t="s">
        <v>64</v>
      </c>
    </row>
    <row r="3" spans="2:11" x14ac:dyDescent="0.25">
      <c r="B3" s="74" t="s">
        <v>17</v>
      </c>
      <c r="C3" s="74">
        <v>13380</v>
      </c>
      <c r="D3" s="74">
        <v>-1338</v>
      </c>
      <c r="E3" s="74">
        <v>-669</v>
      </c>
      <c r="F3" s="74">
        <v>-1338</v>
      </c>
      <c r="G3" s="74">
        <v>-1920</v>
      </c>
      <c r="H3" s="74">
        <v>-2334.59</v>
      </c>
      <c r="I3" s="74">
        <v>-900</v>
      </c>
      <c r="J3" s="74">
        <v>4880.41</v>
      </c>
      <c r="K3" s="74">
        <v>-253096.59</v>
      </c>
    </row>
    <row r="4" spans="2:11" x14ac:dyDescent="0.25">
      <c r="B4" s="74" t="s">
        <v>18</v>
      </c>
      <c r="C4" s="74">
        <v>13380</v>
      </c>
      <c r="D4" s="74">
        <v>-1338</v>
      </c>
      <c r="E4" s="74">
        <v>-669</v>
      </c>
      <c r="F4" s="74">
        <v>-1338</v>
      </c>
      <c r="G4" s="74">
        <v>-1920</v>
      </c>
      <c r="H4" s="74">
        <v>-2334.59</v>
      </c>
      <c r="I4" s="74">
        <v>-900</v>
      </c>
      <c r="J4" s="74">
        <v>4880.41</v>
      </c>
      <c r="K4" s="74">
        <v>-248216.18</v>
      </c>
    </row>
    <row r="5" spans="2:11" hidden="1" outlineLevel="1" x14ac:dyDescent="0.25">
      <c r="B5" s="74" t="s">
        <v>19</v>
      </c>
      <c r="C5" s="74">
        <v>13380</v>
      </c>
      <c r="D5" s="74">
        <v>-1338</v>
      </c>
      <c r="E5" s="74">
        <v>-669</v>
      </c>
      <c r="F5" s="74">
        <v>-1338</v>
      </c>
      <c r="G5" s="74">
        <v>-1920</v>
      </c>
      <c r="H5" s="74">
        <v>-2334.59</v>
      </c>
      <c r="I5" s="74">
        <v>-900</v>
      </c>
      <c r="J5" s="74">
        <v>4880.41</v>
      </c>
      <c r="K5" s="74">
        <v>-243335.77</v>
      </c>
    </row>
    <row r="6" spans="2:11" hidden="1" outlineLevel="1" x14ac:dyDescent="0.25">
      <c r="B6" s="74" t="s">
        <v>20</v>
      </c>
      <c r="C6" s="74">
        <v>13380</v>
      </c>
      <c r="D6" s="74">
        <v>-1338</v>
      </c>
      <c r="E6" s="74">
        <v>-669</v>
      </c>
      <c r="F6" s="74">
        <v>-1338</v>
      </c>
      <c r="G6" s="74">
        <v>-1920</v>
      </c>
      <c r="H6" s="74">
        <v>-2334.59</v>
      </c>
      <c r="I6" s="74">
        <v>-900</v>
      </c>
      <c r="J6" s="74">
        <v>4880.41</v>
      </c>
      <c r="K6" s="74">
        <v>-238455.36</v>
      </c>
    </row>
    <row r="7" spans="2:11" hidden="1" outlineLevel="1" x14ac:dyDescent="0.25">
      <c r="B7" s="74" t="s">
        <v>21</v>
      </c>
      <c r="C7" s="74">
        <v>13380</v>
      </c>
      <c r="D7" s="74">
        <v>-1338</v>
      </c>
      <c r="E7" s="74">
        <v>-669</v>
      </c>
      <c r="F7" s="74">
        <v>-1338</v>
      </c>
      <c r="G7" s="74">
        <v>-1920</v>
      </c>
      <c r="H7" s="74">
        <v>-2334.59</v>
      </c>
      <c r="I7" s="74">
        <v>-900</v>
      </c>
      <c r="J7" s="74">
        <v>4880.41</v>
      </c>
      <c r="K7" s="74">
        <v>-233574.94999999998</v>
      </c>
    </row>
    <row r="8" spans="2:11" hidden="1" outlineLevel="1" x14ac:dyDescent="0.25">
      <c r="B8" s="74" t="s">
        <v>22</v>
      </c>
      <c r="C8" s="74">
        <v>13380</v>
      </c>
      <c r="D8" s="74">
        <v>-1338</v>
      </c>
      <c r="E8" s="74">
        <v>-669</v>
      </c>
      <c r="F8" s="74">
        <v>-1338</v>
      </c>
      <c r="G8" s="74">
        <v>-1920</v>
      </c>
      <c r="H8" s="74">
        <v>-2334.59</v>
      </c>
      <c r="I8" s="74">
        <v>-900</v>
      </c>
      <c r="J8" s="74">
        <v>4880.41</v>
      </c>
      <c r="K8" s="74">
        <v>-228694.53999999998</v>
      </c>
    </row>
    <row r="9" spans="2:11" hidden="1" outlineLevel="1" x14ac:dyDescent="0.25">
      <c r="B9" s="74" t="s">
        <v>23</v>
      </c>
      <c r="C9" s="74">
        <v>13380</v>
      </c>
      <c r="D9" s="74">
        <v>-1338</v>
      </c>
      <c r="E9" s="74">
        <v>-669</v>
      </c>
      <c r="F9" s="74">
        <v>-1338</v>
      </c>
      <c r="G9" s="74">
        <v>-1920</v>
      </c>
      <c r="H9" s="74">
        <v>-2334.59</v>
      </c>
      <c r="I9" s="74">
        <v>-900</v>
      </c>
      <c r="J9" s="74">
        <v>4880.41</v>
      </c>
      <c r="K9" s="74">
        <v>-223814.12999999998</v>
      </c>
    </row>
    <row r="10" spans="2:11" hidden="1" outlineLevel="1" x14ac:dyDescent="0.25">
      <c r="B10" s="74" t="s">
        <v>24</v>
      </c>
      <c r="C10" s="74">
        <v>13380</v>
      </c>
      <c r="D10" s="74">
        <v>-1338</v>
      </c>
      <c r="E10" s="74">
        <v>-669</v>
      </c>
      <c r="F10" s="74">
        <v>-1338</v>
      </c>
      <c r="G10" s="74">
        <v>-1920</v>
      </c>
      <c r="H10" s="74">
        <v>-2334.59</v>
      </c>
      <c r="I10" s="74">
        <v>-900</v>
      </c>
      <c r="J10" s="74">
        <v>4880.41</v>
      </c>
      <c r="K10" s="74">
        <v>-218933.71999999997</v>
      </c>
    </row>
    <row r="11" spans="2:11" hidden="1" outlineLevel="1" x14ac:dyDescent="0.25">
      <c r="B11" s="74" t="s">
        <v>25</v>
      </c>
      <c r="C11" s="74">
        <v>13380</v>
      </c>
      <c r="D11" s="74">
        <v>-1338</v>
      </c>
      <c r="E11" s="74">
        <v>-669</v>
      </c>
      <c r="F11" s="74">
        <v>-1338</v>
      </c>
      <c r="G11" s="74">
        <v>-1920</v>
      </c>
      <c r="H11" s="74">
        <v>-2334.59</v>
      </c>
      <c r="I11" s="74">
        <v>-900</v>
      </c>
      <c r="J11" s="74">
        <v>4880.41</v>
      </c>
      <c r="K11" s="74">
        <v>-214053.30999999997</v>
      </c>
    </row>
    <row r="12" spans="2:11" hidden="1" outlineLevel="1" x14ac:dyDescent="0.25">
      <c r="B12" s="74" t="s">
        <v>26</v>
      </c>
      <c r="C12" s="74">
        <v>13380</v>
      </c>
      <c r="D12" s="74">
        <v>-1338</v>
      </c>
      <c r="E12" s="74">
        <v>-669</v>
      </c>
      <c r="F12" s="74">
        <v>-1338</v>
      </c>
      <c r="G12" s="74">
        <v>-1920</v>
      </c>
      <c r="H12" s="74">
        <v>-2334.59</v>
      </c>
      <c r="I12" s="74">
        <v>-900</v>
      </c>
      <c r="J12" s="74">
        <v>4880.41</v>
      </c>
      <c r="K12" s="74">
        <v>-209172.89999999997</v>
      </c>
    </row>
    <row r="13" spans="2:11" hidden="1" outlineLevel="1" x14ac:dyDescent="0.25">
      <c r="B13" s="74" t="s">
        <v>27</v>
      </c>
      <c r="C13" s="74">
        <v>13380</v>
      </c>
      <c r="D13" s="74">
        <v>-1338</v>
      </c>
      <c r="E13" s="74">
        <v>-669</v>
      </c>
      <c r="F13" s="74">
        <v>-1338</v>
      </c>
      <c r="G13" s="74">
        <v>-1920</v>
      </c>
      <c r="H13" s="74">
        <v>-2334.59</v>
      </c>
      <c r="I13" s="74">
        <v>-900</v>
      </c>
      <c r="J13" s="74">
        <v>4880.41</v>
      </c>
      <c r="K13" s="74">
        <v>-204292.48999999996</v>
      </c>
    </row>
    <row r="14" spans="2:11" hidden="1" outlineLevel="1" x14ac:dyDescent="0.25">
      <c r="B14" s="74" t="s">
        <v>28</v>
      </c>
      <c r="C14" s="74">
        <v>13380</v>
      </c>
      <c r="D14" s="74">
        <v>-1338</v>
      </c>
      <c r="E14" s="74">
        <v>-669</v>
      </c>
      <c r="F14" s="74">
        <v>-1338</v>
      </c>
      <c r="G14" s="74">
        <v>-1920</v>
      </c>
      <c r="H14" s="74">
        <v>-2334.59</v>
      </c>
      <c r="I14" s="74">
        <v>-900</v>
      </c>
      <c r="J14" s="74">
        <v>4880.41</v>
      </c>
      <c r="K14" s="74">
        <v>-199412.07999999996</v>
      </c>
    </row>
    <row r="15" spans="2:11" hidden="1" outlineLevel="1" x14ac:dyDescent="0.25">
      <c r="B15" s="74" t="s">
        <v>29</v>
      </c>
      <c r="C15" s="74">
        <v>13380</v>
      </c>
      <c r="D15" s="74">
        <v>-1338</v>
      </c>
      <c r="E15" s="74">
        <v>-669</v>
      </c>
      <c r="F15" s="74">
        <v>-1338</v>
      </c>
      <c r="G15" s="74">
        <v>-1920</v>
      </c>
      <c r="H15" s="74">
        <v>-2334.59</v>
      </c>
      <c r="I15" s="74">
        <v>-900</v>
      </c>
      <c r="J15" s="74">
        <v>4880.41</v>
      </c>
      <c r="K15" s="74">
        <v>-194531.66999999995</v>
      </c>
    </row>
    <row r="16" spans="2:11" hidden="1" outlineLevel="1" x14ac:dyDescent="0.25">
      <c r="B16" s="74" t="s">
        <v>30</v>
      </c>
      <c r="C16" s="74">
        <v>13380</v>
      </c>
      <c r="D16" s="74">
        <v>-1338</v>
      </c>
      <c r="E16" s="74">
        <v>-669</v>
      </c>
      <c r="F16" s="74">
        <v>-1338</v>
      </c>
      <c r="G16" s="74">
        <v>-1920</v>
      </c>
      <c r="H16" s="74">
        <v>-2334.59</v>
      </c>
      <c r="I16" s="74">
        <v>-900</v>
      </c>
      <c r="J16" s="74">
        <v>4880.41</v>
      </c>
      <c r="K16" s="74">
        <v>-189651.25999999995</v>
      </c>
    </row>
    <row r="17" spans="2:11" hidden="1" outlineLevel="1" x14ac:dyDescent="0.25">
      <c r="B17" s="74" t="s">
        <v>31</v>
      </c>
      <c r="C17" s="74">
        <v>13380</v>
      </c>
      <c r="D17" s="74">
        <v>-1338</v>
      </c>
      <c r="E17" s="74">
        <v>-669</v>
      </c>
      <c r="F17" s="74">
        <v>-1338</v>
      </c>
      <c r="G17" s="74">
        <v>-1920</v>
      </c>
      <c r="H17" s="74">
        <v>-2334.59</v>
      </c>
      <c r="I17" s="74">
        <v>-900</v>
      </c>
      <c r="J17" s="74">
        <v>4880.41</v>
      </c>
      <c r="K17" s="74">
        <v>-184770.84999999995</v>
      </c>
    </row>
    <row r="18" spans="2:11" hidden="1" outlineLevel="1" x14ac:dyDescent="0.25">
      <c r="B18" s="74" t="s">
        <v>68</v>
      </c>
      <c r="C18" s="74">
        <v>13380</v>
      </c>
      <c r="D18" s="74">
        <v>-1338</v>
      </c>
      <c r="E18" s="74">
        <v>-669</v>
      </c>
      <c r="F18" s="74">
        <v>-1338</v>
      </c>
      <c r="G18" s="74">
        <v>-1920</v>
      </c>
      <c r="H18" s="74">
        <v>-2334.59</v>
      </c>
      <c r="I18" s="74">
        <v>-900</v>
      </c>
      <c r="J18" s="74">
        <v>4880.41</v>
      </c>
      <c r="K18" s="74">
        <v>-179890.43999999994</v>
      </c>
    </row>
    <row r="19" spans="2:11" collapsed="1" x14ac:dyDescent="0.25">
      <c r="B19" s="74" t="s">
        <v>69</v>
      </c>
      <c r="C19" s="74">
        <v>13380</v>
      </c>
      <c r="D19" s="74">
        <v>-1338</v>
      </c>
      <c r="E19" s="74">
        <v>-669</v>
      </c>
      <c r="F19" s="74">
        <v>-1338</v>
      </c>
      <c r="G19" s="74">
        <v>-1920</v>
      </c>
      <c r="H19" s="74">
        <v>-2334.59</v>
      </c>
      <c r="I19" s="74">
        <v>-900</v>
      </c>
      <c r="J19" s="74">
        <v>4880.41</v>
      </c>
      <c r="K19" s="74">
        <v>-175010.02999999994</v>
      </c>
    </row>
    <row r="20" spans="2:11" x14ac:dyDescent="0.25">
      <c r="B20" s="74" t="s">
        <v>70</v>
      </c>
      <c r="C20" s="74">
        <v>13380</v>
      </c>
      <c r="D20" s="74">
        <v>-1338</v>
      </c>
      <c r="E20" s="74">
        <v>-669</v>
      </c>
      <c r="F20" s="74">
        <v>-1338</v>
      </c>
      <c r="G20" s="74">
        <v>-1920</v>
      </c>
      <c r="H20" s="74">
        <v>-2334.59</v>
      </c>
      <c r="I20" s="74">
        <v>-900</v>
      </c>
      <c r="J20" s="74">
        <v>4880.41</v>
      </c>
      <c r="K20" s="74">
        <v>-170129.61999999994</v>
      </c>
    </row>
    <row r="21" spans="2:11" x14ac:dyDescent="0.25">
      <c r="B21" s="74" t="s">
        <v>71</v>
      </c>
      <c r="C21" s="74">
        <v>13380</v>
      </c>
      <c r="D21" s="74">
        <v>-1338</v>
      </c>
      <c r="E21" s="74">
        <v>-669</v>
      </c>
      <c r="F21" s="74">
        <v>-1338</v>
      </c>
      <c r="G21" s="74">
        <v>-1920</v>
      </c>
      <c r="H21" s="74">
        <v>-2334.59</v>
      </c>
      <c r="I21" s="74">
        <v>-900</v>
      </c>
      <c r="J21" s="74">
        <v>4880.41</v>
      </c>
      <c r="K21" s="74">
        <v>-165249.20999999993</v>
      </c>
    </row>
    <row r="22" spans="2:11" x14ac:dyDescent="0.25">
      <c r="B22" s="74" t="s">
        <v>72</v>
      </c>
      <c r="C22" s="74">
        <v>13380</v>
      </c>
      <c r="D22" s="74">
        <v>-1338</v>
      </c>
      <c r="E22" s="74">
        <v>-669</v>
      </c>
      <c r="F22" s="74">
        <v>-1338</v>
      </c>
      <c r="G22" s="74">
        <v>-1920</v>
      </c>
      <c r="H22" s="74">
        <v>-2334.59</v>
      </c>
      <c r="I22" s="74">
        <v>-900</v>
      </c>
      <c r="J22" s="74">
        <v>4880.41</v>
      </c>
      <c r="K22" s="74">
        <v>-160368.79999999993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9"/>
  <sheetViews>
    <sheetView workbookViewId="0">
      <selection activeCell="I30" sqref="I30"/>
    </sheetView>
  </sheetViews>
  <sheetFormatPr defaultColWidth="9.7109375" defaultRowHeight="19.5" x14ac:dyDescent="0.35"/>
  <cols>
    <col min="1" max="1" width="29.7109375" style="10" customWidth="1"/>
    <col min="2" max="2" width="18.7109375" style="10" customWidth="1"/>
    <col min="3" max="3" width="35.140625" style="10" bestFit="1" customWidth="1"/>
    <col min="4" max="4" width="21.28515625" style="10" customWidth="1"/>
    <col min="5" max="5" width="31.7109375" style="10" bestFit="1" customWidth="1"/>
    <col min="6" max="6" width="12.7109375" style="12" customWidth="1"/>
    <col min="7" max="7" width="10.28515625" style="13" bestFit="1" customWidth="1"/>
    <col min="8" max="256" width="9.7109375" style="10"/>
    <col min="257" max="257" width="29.7109375" style="10" customWidth="1"/>
    <col min="258" max="258" width="18.7109375" style="10" customWidth="1"/>
    <col min="259" max="259" width="17.42578125" style="10" customWidth="1"/>
    <col min="260" max="260" width="21.28515625" style="10" customWidth="1"/>
    <col min="261" max="261" width="17.7109375" style="10" customWidth="1"/>
    <col min="262" max="262" width="12.7109375" style="10" customWidth="1"/>
    <col min="263" max="263" width="10.28515625" style="10" bestFit="1" customWidth="1"/>
    <col min="264" max="512" width="9.7109375" style="10"/>
    <col min="513" max="513" width="29.7109375" style="10" customWidth="1"/>
    <col min="514" max="514" width="18.7109375" style="10" customWidth="1"/>
    <col min="515" max="515" width="17.42578125" style="10" customWidth="1"/>
    <col min="516" max="516" width="21.28515625" style="10" customWidth="1"/>
    <col min="517" max="517" width="17.7109375" style="10" customWidth="1"/>
    <col min="518" max="518" width="12.7109375" style="10" customWidth="1"/>
    <col min="519" max="519" width="10.28515625" style="10" bestFit="1" customWidth="1"/>
    <col min="520" max="768" width="9.7109375" style="10"/>
    <col min="769" max="769" width="29.7109375" style="10" customWidth="1"/>
    <col min="770" max="770" width="18.7109375" style="10" customWidth="1"/>
    <col min="771" max="771" width="17.42578125" style="10" customWidth="1"/>
    <col min="772" max="772" width="21.28515625" style="10" customWidth="1"/>
    <col min="773" max="773" width="17.7109375" style="10" customWidth="1"/>
    <col min="774" max="774" width="12.7109375" style="10" customWidth="1"/>
    <col min="775" max="775" width="10.28515625" style="10" bestFit="1" customWidth="1"/>
    <col min="776" max="1024" width="9.7109375" style="10"/>
    <col min="1025" max="1025" width="29.7109375" style="10" customWidth="1"/>
    <col min="1026" max="1026" width="18.7109375" style="10" customWidth="1"/>
    <col min="1027" max="1027" width="17.42578125" style="10" customWidth="1"/>
    <col min="1028" max="1028" width="21.28515625" style="10" customWidth="1"/>
    <col min="1029" max="1029" width="17.7109375" style="10" customWidth="1"/>
    <col min="1030" max="1030" width="12.7109375" style="10" customWidth="1"/>
    <col min="1031" max="1031" width="10.28515625" style="10" bestFit="1" customWidth="1"/>
    <col min="1032" max="1280" width="9.7109375" style="10"/>
    <col min="1281" max="1281" width="29.7109375" style="10" customWidth="1"/>
    <col min="1282" max="1282" width="18.7109375" style="10" customWidth="1"/>
    <col min="1283" max="1283" width="17.42578125" style="10" customWidth="1"/>
    <col min="1284" max="1284" width="21.28515625" style="10" customWidth="1"/>
    <col min="1285" max="1285" width="17.7109375" style="10" customWidth="1"/>
    <col min="1286" max="1286" width="12.7109375" style="10" customWidth="1"/>
    <col min="1287" max="1287" width="10.28515625" style="10" bestFit="1" customWidth="1"/>
    <col min="1288" max="1536" width="9.7109375" style="10"/>
    <col min="1537" max="1537" width="29.7109375" style="10" customWidth="1"/>
    <col min="1538" max="1538" width="18.7109375" style="10" customWidth="1"/>
    <col min="1539" max="1539" width="17.42578125" style="10" customWidth="1"/>
    <col min="1540" max="1540" width="21.28515625" style="10" customWidth="1"/>
    <col min="1541" max="1541" width="17.7109375" style="10" customWidth="1"/>
    <col min="1542" max="1542" width="12.7109375" style="10" customWidth="1"/>
    <col min="1543" max="1543" width="10.28515625" style="10" bestFit="1" customWidth="1"/>
    <col min="1544" max="1792" width="9.7109375" style="10"/>
    <col min="1793" max="1793" width="29.7109375" style="10" customWidth="1"/>
    <col min="1794" max="1794" width="18.7109375" style="10" customWidth="1"/>
    <col min="1795" max="1795" width="17.42578125" style="10" customWidth="1"/>
    <col min="1796" max="1796" width="21.28515625" style="10" customWidth="1"/>
    <col min="1797" max="1797" width="17.7109375" style="10" customWidth="1"/>
    <col min="1798" max="1798" width="12.7109375" style="10" customWidth="1"/>
    <col min="1799" max="1799" width="10.28515625" style="10" bestFit="1" customWidth="1"/>
    <col min="1800" max="2048" width="9.7109375" style="10"/>
    <col min="2049" max="2049" width="29.7109375" style="10" customWidth="1"/>
    <col min="2050" max="2050" width="18.7109375" style="10" customWidth="1"/>
    <col min="2051" max="2051" width="17.42578125" style="10" customWidth="1"/>
    <col min="2052" max="2052" width="21.28515625" style="10" customWidth="1"/>
    <col min="2053" max="2053" width="17.7109375" style="10" customWidth="1"/>
    <col min="2054" max="2054" width="12.7109375" style="10" customWidth="1"/>
    <col min="2055" max="2055" width="10.28515625" style="10" bestFit="1" customWidth="1"/>
    <col min="2056" max="2304" width="9.7109375" style="10"/>
    <col min="2305" max="2305" width="29.7109375" style="10" customWidth="1"/>
    <col min="2306" max="2306" width="18.7109375" style="10" customWidth="1"/>
    <col min="2307" max="2307" width="17.42578125" style="10" customWidth="1"/>
    <col min="2308" max="2308" width="21.28515625" style="10" customWidth="1"/>
    <col min="2309" max="2309" width="17.7109375" style="10" customWidth="1"/>
    <col min="2310" max="2310" width="12.7109375" style="10" customWidth="1"/>
    <col min="2311" max="2311" width="10.28515625" style="10" bestFit="1" customWidth="1"/>
    <col min="2312" max="2560" width="9.7109375" style="10"/>
    <col min="2561" max="2561" width="29.7109375" style="10" customWidth="1"/>
    <col min="2562" max="2562" width="18.7109375" style="10" customWidth="1"/>
    <col min="2563" max="2563" width="17.42578125" style="10" customWidth="1"/>
    <col min="2564" max="2564" width="21.28515625" style="10" customWidth="1"/>
    <col min="2565" max="2565" width="17.7109375" style="10" customWidth="1"/>
    <col min="2566" max="2566" width="12.7109375" style="10" customWidth="1"/>
    <col min="2567" max="2567" width="10.28515625" style="10" bestFit="1" customWidth="1"/>
    <col min="2568" max="2816" width="9.7109375" style="10"/>
    <col min="2817" max="2817" width="29.7109375" style="10" customWidth="1"/>
    <col min="2818" max="2818" width="18.7109375" style="10" customWidth="1"/>
    <col min="2819" max="2819" width="17.42578125" style="10" customWidth="1"/>
    <col min="2820" max="2820" width="21.28515625" style="10" customWidth="1"/>
    <col min="2821" max="2821" width="17.7109375" style="10" customWidth="1"/>
    <col min="2822" max="2822" width="12.7109375" style="10" customWidth="1"/>
    <col min="2823" max="2823" width="10.28515625" style="10" bestFit="1" customWidth="1"/>
    <col min="2824" max="3072" width="9.7109375" style="10"/>
    <col min="3073" max="3073" width="29.7109375" style="10" customWidth="1"/>
    <col min="3074" max="3074" width="18.7109375" style="10" customWidth="1"/>
    <col min="3075" max="3075" width="17.42578125" style="10" customWidth="1"/>
    <col min="3076" max="3076" width="21.28515625" style="10" customWidth="1"/>
    <col min="3077" max="3077" width="17.7109375" style="10" customWidth="1"/>
    <col min="3078" max="3078" width="12.7109375" style="10" customWidth="1"/>
    <col min="3079" max="3079" width="10.28515625" style="10" bestFit="1" customWidth="1"/>
    <col min="3080" max="3328" width="9.7109375" style="10"/>
    <col min="3329" max="3329" width="29.7109375" style="10" customWidth="1"/>
    <col min="3330" max="3330" width="18.7109375" style="10" customWidth="1"/>
    <col min="3331" max="3331" width="17.42578125" style="10" customWidth="1"/>
    <col min="3332" max="3332" width="21.28515625" style="10" customWidth="1"/>
    <col min="3333" max="3333" width="17.7109375" style="10" customWidth="1"/>
    <col min="3334" max="3334" width="12.7109375" style="10" customWidth="1"/>
    <col min="3335" max="3335" width="10.28515625" style="10" bestFit="1" customWidth="1"/>
    <col min="3336" max="3584" width="9.7109375" style="10"/>
    <col min="3585" max="3585" width="29.7109375" style="10" customWidth="1"/>
    <col min="3586" max="3586" width="18.7109375" style="10" customWidth="1"/>
    <col min="3587" max="3587" width="17.42578125" style="10" customWidth="1"/>
    <col min="3588" max="3588" width="21.28515625" style="10" customWidth="1"/>
    <col min="3589" max="3589" width="17.7109375" style="10" customWidth="1"/>
    <col min="3590" max="3590" width="12.7109375" style="10" customWidth="1"/>
    <col min="3591" max="3591" width="10.28515625" style="10" bestFit="1" customWidth="1"/>
    <col min="3592" max="3840" width="9.7109375" style="10"/>
    <col min="3841" max="3841" width="29.7109375" style="10" customWidth="1"/>
    <col min="3842" max="3842" width="18.7109375" style="10" customWidth="1"/>
    <col min="3843" max="3843" width="17.42578125" style="10" customWidth="1"/>
    <col min="3844" max="3844" width="21.28515625" style="10" customWidth="1"/>
    <col min="3845" max="3845" width="17.7109375" style="10" customWidth="1"/>
    <col min="3846" max="3846" width="12.7109375" style="10" customWidth="1"/>
    <col min="3847" max="3847" width="10.28515625" style="10" bestFit="1" customWidth="1"/>
    <col min="3848" max="4096" width="9.7109375" style="10"/>
    <col min="4097" max="4097" width="29.7109375" style="10" customWidth="1"/>
    <col min="4098" max="4098" width="18.7109375" style="10" customWidth="1"/>
    <col min="4099" max="4099" width="17.42578125" style="10" customWidth="1"/>
    <col min="4100" max="4100" width="21.28515625" style="10" customWidth="1"/>
    <col min="4101" max="4101" width="17.7109375" style="10" customWidth="1"/>
    <col min="4102" max="4102" width="12.7109375" style="10" customWidth="1"/>
    <col min="4103" max="4103" width="10.28515625" style="10" bestFit="1" customWidth="1"/>
    <col min="4104" max="4352" width="9.7109375" style="10"/>
    <col min="4353" max="4353" width="29.7109375" style="10" customWidth="1"/>
    <col min="4354" max="4354" width="18.7109375" style="10" customWidth="1"/>
    <col min="4355" max="4355" width="17.42578125" style="10" customWidth="1"/>
    <col min="4356" max="4356" width="21.28515625" style="10" customWidth="1"/>
    <col min="4357" max="4357" width="17.7109375" style="10" customWidth="1"/>
    <col min="4358" max="4358" width="12.7109375" style="10" customWidth="1"/>
    <col min="4359" max="4359" width="10.28515625" style="10" bestFit="1" customWidth="1"/>
    <col min="4360" max="4608" width="9.7109375" style="10"/>
    <col min="4609" max="4609" width="29.7109375" style="10" customWidth="1"/>
    <col min="4610" max="4610" width="18.7109375" style="10" customWidth="1"/>
    <col min="4611" max="4611" width="17.42578125" style="10" customWidth="1"/>
    <col min="4612" max="4612" width="21.28515625" style="10" customWidth="1"/>
    <col min="4613" max="4613" width="17.7109375" style="10" customWidth="1"/>
    <col min="4614" max="4614" width="12.7109375" style="10" customWidth="1"/>
    <col min="4615" max="4615" width="10.28515625" style="10" bestFit="1" customWidth="1"/>
    <col min="4616" max="4864" width="9.7109375" style="10"/>
    <col min="4865" max="4865" width="29.7109375" style="10" customWidth="1"/>
    <col min="4866" max="4866" width="18.7109375" style="10" customWidth="1"/>
    <col min="4867" max="4867" width="17.42578125" style="10" customWidth="1"/>
    <col min="4868" max="4868" width="21.28515625" style="10" customWidth="1"/>
    <col min="4869" max="4869" width="17.7109375" style="10" customWidth="1"/>
    <col min="4870" max="4870" width="12.7109375" style="10" customWidth="1"/>
    <col min="4871" max="4871" width="10.28515625" style="10" bestFit="1" customWidth="1"/>
    <col min="4872" max="5120" width="9.7109375" style="10"/>
    <col min="5121" max="5121" width="29.7109375" style="10" customWidth="1"/>
    <col min="5122" max="5122" width="18.7109375" style="10" customWidth="1"/>
    <col min="5123" max="5123" width="17.42578125" style="10" customWidth="1"/>
    <col min="5124" max="5124" width="21.28515625" style="10" customWidth="1"/>
    <col min="5125" max="5125" width="17.7109375" style="10" customWidth="1"/>
    <col min="5126" max="5126" width="12.7109375" style="10" customWidth="1"/>
    <col min="5127" max="5127" width="10.28515625" style="10" bestFit="1" customWidth="1"/>
    <col min="5128" max="5376" width="9.7109375" style="10"/>
    <col min="5377" max="5377" width="29.7109375" style="10" customWidth="1"/>
    <col min="5378" max="5378" width="18.7109375" style="10" customWidth="1"/>
    <col min="5379" max="5379" width="17.42578125" style="10" customWidth="1"/>
    <col min="5380" max="5380" width="21.28515625" style="10" customWidth="1"/>
    <col min="5381" max="5381" width="17.7109375" style="10" customWidth="1"/>
    <col min="5382" max="5382" width="12.7109375" style="10" customWidth="1"/>
    <col min="5383" max="5383" width="10.28515625" style="10" bestFit="1" customWidth="1"/>
    <col min="5384" max="5632" width="9.7109375" style="10"/>
    <col min="5633" max="5633" width="29.7109375" style="10" customWidth="1"/>
    <col min="5634" max="5634" width="18.7109375" style="10" customWidth="1"/>
    <col min="5635" max="5635" width="17.42578125" style="10" customWidth="1"/>
    <col min="5636" max="5636" width="21.28515625" style="10" customWidth="1"/>
    <col min="5637" max="5637" width="17.7109375" style="10" customWidth="1"/>
    <col min="5638" max="5638" width="12.7109375" style="10" customWidth="1"/>
    <col min="5639" max="5639" width="10.28515625" style="10" bestFit="1" customWidth="1"/>
    <col min="5640" max="5888" width="9.7109375" style="10"/>
    <col min="5889" max="5889" width="29.7109375" style="10" customWidth="1"/>
    <col min="5890" max="5890" width="18.7109375" style="10" customWidth="1"/>
    <col min="5891" max="5891" width="17.42578125" style="10" customWidth="1"/>
    <col min="5892" max="5892" width="21.28515625" style="10" customWidth="1"/>
    <col min="5893" max="5893" width="17.7109375" style="10" customWidth="1"/>
    <col min="5894" max="5894" width="12.7109375" style="10" customWidth="1"/>
    <col min="5895" max="5895" width="10.28515625" style="10" bestFit="1" customWidth="1"/>
    <col min="5896" max="6144" width="9.7109375" style="10"/>
    <col min="6145" max="6145" width="29.7109375" style="10" customWidth="1"/>
    <col min="6146" max="6146" width="18.7109375" style="10" customWidth="1"/>
    <col min="6147" max="6147" width="17.42578125" style="10" customWidth="1"/>
    <col min="6148" max="6148" width="21.28515625" style="10" customWidth="1"/>
    <col min="6149" max="6149" width="17.7109375" style="10" customWidth="1"/>
    <col min="6150" max="6150" width="12.7109375" style="10" customWidth="1"/>
    <col min="6151" max="6151" width="10.28515625" style="10" bestFit="1" customWidth="1"/>
    <col min="6152" max="6400" width="9.7109375" style="10"/>
    <col min="6401" max="6401" width="29.7109375" style="10" customWidth="1"/>
    <col min="6402" max="6402" width="18.7109375" style="10" customWidth="1"/>
    <col min="6403" max="6403" width="17.42578125" style="10" customWidth="1"/>
    <col min="6404" max="6404" width="21.28515625" style="10" customWidth="1"/>
    <col min="6405" max="6405" width="17.7109375" style="10" customWidth="1"/>
    <col min="6406" max="6406" width="12.7109375" style="10" customWidth="1"/>
    <col min="6407" max="6407" width="10.28515625" style="10" bestFit="1" customWidth="1"/>
    <col min="6408" max="6656" width="9.7109375" style="10"/>
    <col min="6657" max="6657" width="29.7109375" style="10" customWidth="1"/>
    <col min="6658" max="6658" width="18.7109375" style="10" customWidth="1"/>
    <col min="6659" max="6659" width="17.42578125" style="10" customWidth="1"/>
    <col min="6660" max="6660" width="21.28515625" style="10" customWidth="1"/>
    <col min="6661" max="6661" width="17.7109375" style="10" customWidth="1"/>
    <col min="6662" max="6662" width="12.7109375" style="10" customWidth="1"/>
    <col min="6663" max="6663" width="10.28515625" style="10" bestFit="1" customWidth="1"/>
    <col min="6664" max="6912" width="9.7109375" style="10"/>
    <col min="6913" max="6913" width="29.7109375" style="10" customWidth="1"/>
    <col min="6914" max="6914" width="18.7109375" style="10" customWidth="1"/>
    <col min="6915" max="6915" width="17.42578125" style="10" customWidth="1"/>
    <col min="6916" max="6916" width="21.28515625" style="10" customWidth="1"/>
    <col min="6917" max="6917" width="17.7109375" style="10" customWidth="1"/>
    <col min="6918" max="6918" width="12.7109375" style="10" customWidth="1"/>
    <col min="6919" max="6919" width="10.28515625" style="10" bestFit="1" customWidth="1"/>
    <col min="6920" max="7168" width="9.7109375" style="10"/>
    <col min="7169" max="7169" width="29.7109375" style="10" customWidth="1"/>
    <col min="7170" max="7170" width="18.7109375" style="10" customWidth="1"/>
    <col min="7171" max="7171" width="17.42578125" style="10" customWidth="1"/>
    <col min="7172" max="7172" width="21.28515625" style="10" customWidth="1"/>
    <col min="7173" max="7173" width="17.7109375" style="10" customWidth="1"/>
    <col min="7174" max="7174" width="12.7109375" style="10" customWidth="1"/>
    <col min="7175" max="7175" width="10.28515625" style="10" bestFit="1" customWidth="1"/>
    <col min="7176" max="7424" width="9.7109375" style="10"/>
    <col min="7425" max="7425" width="29.7109375" style="10" customWidth="1"/>
    <col min="7426" max="7426" width="18.7109375" style="10" customWidth="1"/>
    <col min="7427" max="7427" width="17.42578125" style="10" customWidth="1"/>
    <col min="7428" max="7428" width="21.28515625" style="10" customWidth="1"/>
    <col min="7429" max="7429" width="17.7109375" style="10" customWidth="1"/>
    <col min="7430" max="7430" width="12.7109375" style="10" customWidth="1"/>
    <col min="7431" max="7431" width="10.28515625" style="10" bestFit="1" customWidth="1"/>
    <col min="7432" max="7680" width="9.7109375" style="10"/>
    <col min="7681" max="7681" width="29.7109375" style="10" customWidth="1"/>
    <col min="7682" max="7682" width="18.7109375" style="10" customWidth="1"/>
    <col min="7683" max="7683" width="17.42578125" style="10" customWidth="1"/>
    <col min="7684" max="7684" width="21.28515625" style="10" customWidth="1"/>
    <col min="7685" max="7685" width="17.7109375" style="10" customWidth="1"/>
    <col min="7686" max="7686" width="12.7109375" style="10" customWidth="1"/>
    <col min="7687" max="7687" width="10.28515625" style="10" bestFit="1" customWidth="1"/>
    <col min="7688" max="7936" width="9.7109375" style="10"/>
    <col min="7937" max="7937" width="29.7109375" style="10" customWidth="1"/>
    <col min="7938" max="7938" width="18.7109375" style="10" customWidth="1"/>
    <col min="7939" max="7939" width="17.42578125" style="10" customWidth="1"/>
    <col min="7940" max="7940" width="21.28515625" style="10" customWidth="1"/>
    <col min="7941" max="7941" width="17.7109375" style="10" customWidth="1"/>
    <col min="7942" max="7942" width="12.7109375" style="10" customWidth="1"/>
    <col min="7943" max="7943" width="10.28515625" style="10" bestFit="1" customWidth="1"/>
    <col min="7944" max="8192" width="9.7109375" style="10"/>
    <col min="8193" max="8193" width="29.7109375" style="10" customWidth="1"/>
    <col min="8194" max="8194" width="18.7109375" style="10" customWidth="1"/>
    <col min="8195" max="8195" width="17.42578125" style="10" customWidth="1"/>
    <col min="8196" max="8196" width="21.28515625" style="10" customWidth="1"/>
    <col min="8197" max="8197" width="17.7109375" style="10" customWidth="1"/>
    <col min="8198" max="8198" width="12.7109375" style="10" customWidth="1"/>
    <col min="8199" max="8199" width="10.28515625" style="10" bestFit="1" customWidth="1"/>
    <col min="8200" max="8448" width="9.7109375" style="10"/>
    <col min="8449" max="8449" width="29.7109375" style="10" customWidth="1"/>
    <col min="8450" max="8450" width="18.7109375" style="10" customWidth="1"/>
    <col min="8451" max="8451" width="17.42578125" style="10" customWidth="1"/>
    <col min="8452" max="8452" width="21.28515625" style="10" customWidth="1"/>
    <col min="8453" max="8453" width="17.7109375" style="10" customWidth="1"/>
    <col min="8454" max="8454" width="12.7109375" style="10" customWidth="1"/>
    <col min="8455" max="8455" width="10.28515625" style="10" bestFit="1" customWidth="1"/>
    <col min="8456" max="8704" width="9.7109375" style="10"/>
    <col min="8705" max="8705" width="29.7109375" style="10" customWidth="1"/>
    <col min="8706" max="8706" width="18.7109375" style="10" customWidth="1"/>
    <col min="8707" max="8707" width="17.42578125" style="10" customWidth="1"/>
    <col min="8708" max="8708" width="21.28515625" style="10" customWidth="1"/>
    <col min="8709" max="8709" width="17.7109375" style="10" customWidth="1"/>
    <col min="8710" max="8710" width="12.7109375" style="10" customWidth="1"/>
    <col min="8711" max="8711" width="10.28515625" style="10" bestFit="1" customWidth="1"/>
    <col min="8712" max="8960" width="9.7109375" style="10"/>
    <col min="8961" max="8961" width="29.7109375" style="10" customWidth="1"/>
    <col min="8962" max="8962" width="18.7109375" style="10" customWidth="1"/>
    <col min="8963" max="8963" width="17.42578125" style="10" customWidth="1"/>
    <col min="8964" max="8964" width="21.28515625" style="10" customWidth="1"/>
    <col min="8965" max="8965" width="17.7109375" style="10" customWidth="1"/>
    <col min="8966" max="8966" width="12.7109375" style="10" customWidth="1"/>
    <col min="8967" max="8967" width="10.28515625" style="10" bestFit="1" customWidth="1"/>
    <col min="8968" max="9216" width="9.7109375" style="10"/>
    <col min="9217" max="9217" width="29.7109375" style="10" customWidth="1"/>
    <col min="9218" max="9218" width="18.7109375" style="10" customWidth="1"/>
    <col min="9219" max="9219" width="17.42578125" style="10" customWidth="1"/>
    <col min="9220" max="9220" width="21.28515625" style="10" customWidth="1"/>
    <col min="9221" max="9221" width="17.7109375" style="10" customWidth="1"/>
    <col min="9222" max="9222" width="12.7109375" style="10" customWidth="1"/>
    <col min="9223" max="9223" width="10.28515625" style="10" bestFit="1" customWidth="1"/>
    <col min="9224" max="9472" width="9.7109375" style="10"/>
    <col min="9473" max="9473" width="29.7109375" style="10" customWidth="1"/>
    <col min="9474" max="9474" width="18.7109375" style="10" customWidth="1"/>
    <col min="9475" max="9475" width="17.42578125" style="10" customWidth="1"/>
    <col min="9476" max="9476" width="21.28515625" style="10" customWidth="1"/>
    <col min="9477" max="9477" width="17.7109375" style="10" customWidth="1"/>
    <col min="9478" max="9478" width="12.7109375" style="10" customWidth="1"/>
    <col min="9479" max="9479" width="10.28515625" style="10" bestFit="1" customWidth="1"/>
    <col min="9480" max="9728" width="9.7109375" style="10"/>
    <col min="9729" max="9729" width="29.7109375" style="10" customWidth="1"/>
    <col min="9730" max="9730" width="18.7109375" style="10" customWidth="1"/>
    <col min="9731" max="9731" width="17.42578125" style="10" customWidth="1"/>
    <col min="9732" max="9732" width="21.28515625" style="10" customWidth="1"/>
    <col min="9733" max="9733" width="17.7109375" style="10" customWidth="1"/>
    <col min="9734" max="9734" width="12.7109375" style="10" customWidth="1"/>
    <col min="9735" max="9735" width="10.28515625" style="10" bestFit="1" customWidth="1"/>
    <col min="9736" max="9984" width="9.7109375" style="10"/>
    <col min="9985" max="9985" width="29.7109375" style="10" customWidth="1"/>
    <col min="9986" max="9986" width="18.7109375" style="10" customWidth="1"/>
    <col min="9987" max="9987" width="17.42578125" style="10" customWidth="1"/>
    <col min="9988" max="9988" width="21.28515625" style="10" customWidth="1"/>
    <col min="9989" max="9989" width="17.7109375" style="10" customWidth="1"/>
    <col min="9990" max="9990" width="12.7109375" style="10" customWidth="1"/>
    <col min="9991" max="9991" width="10.28515625" style="10" bestFit="1" customWidth="1"/>
    <col min="9992" max="10240" width="9.7109375" style="10"/>
    <col min="10241" max="10241" width="29.7109375" style="10" customWidth="1"/>
    <col min="10242" max="10242" width="18.7109375" style="10" customWidth="1"/>
    <col min="10243" max="10243" width="17.42578125" style="10" customWidth="1"/>
    <col min="10244" max="10244" width="21.28515625" style="10" customWidth="1"/>
    <col min="10245" max="10245" width="17.7109375" style="10" customWidth="1"/>
    <col min="10246" max="10246" width="12.7109375" style="10" customWidth="1"/>
    <col min="10247" max="10247" width="10.28515625" style="10" bestFit="1" customWidth="1"/>
    <col min="10248" max="10496" width="9.7109375" style="10"/>
    <col min="10497" max="10497" width="29.7109375" style="10" customWidth="1"/>
    <col min="10498" max="10498" width="18.7109375" style="10" customWidth="1"/>
    <col min="10499" max="10499" width="17.42578125" style="10" customWidth="1"/>
    <col min="10500" max="10500" width="21.28515625" style="10" customWidth="1"/>
    <col min="10501" max="10501" width="17.7109375" style="10" customWidth="1"/>
    <col min="10502" max="10502" width="12.7109375" style="10" customWidth="1"/>
    <col min="10503" max="10503" width="10.28515625" style="10" bestFit="1" customWidth="1"/>
    <col min="10504" max="10752" width="9.7109375" style="10"/>
    <col min="10753" max="10753" width="29.7109375" style="10" customWidth="1"/>
    <col min="10754" max="10754" width="18.7109375" style="10" customWidth="1"/>
    <col min="10755" max="10755" width="17.42578125" style="10" customWidth="1"/>
    <col min="10756" max="10756" width="21.28515625" style="10" customWidth="1"/>
    <col min="10757" max="10757" width="17.7109375" style="10" customWidth="1"/>
    <col min="10758" max="10758" width="12.7109375" style="10" customWidth="1"/>
    <col min="10759" max="10759" width="10.28515625" style="10" bestFit="1" customWidth="1"/>
    <col min="10760" max="11008" width="9.7109375" style="10"/>
    <col min="11009" max="11009" width="29.7109375" style="10" customWidth="1"/>
    <col min="11010" max="11010" width="18.7109375" style="10" customWidth="1"/>
    <col min="11011" max="11011" width="17.42578125" style="10" customWidth="1"/>
    <col min="11012" max="11012" width="21.28515625" style="10" customWidth="1"/>
    <col min="11013" max="11013" width="17.7109375" style="10" customWidth="1"/>
    <col min="11014" max="11014" width="12.7109375" style="10" customWidth="1"/>
    <col min="11015" max="11015" width="10.28515625" style="10" bestFit="1" customWidth="1"/>
    <col min="11016" max="11264" width="9.7109375" style="10"/>
    <col min="11265" max="11265" width="29.7109375" style="10" customWidth="1"/>
    <col min="11266" max="11266" width="18.7109375" style="10" customWidth="1"/>
    <col min="11267" max="11267" width="17.42578125" style="10" customWidth="1"/>
    <col min="11268" max="11268" width="21.28515625" style="10" customWidth="1"/>
    <col min="11269" max="11269" width="17.7109375" style="10" customWidth="1"/>
    <col min="11270" max="11270" width="12.7109375" style="10" customWidth="1"/>
    <col min="11271" max="11271" width="10.28515625" style="10" bestFit="1" customWidth="1"/>
    <col min="11272" max="11520" width="9.7109375" style="10"/>
    <col min="11521" max="11521" width="29.7109375" style="10" customWidth="1"/>
    <col min="11522" max="11522" width="18.7109375" style="10" customWidth="1"/>
    <col min="11523" max="11523" width="17.42578125" style="10" customWidth="1"/>
    <col min="11524" max="11524" width="21.28515625" style="10" customWidth="1"/>
    <col min="11525" max="11525" width="17.7109375" style="10" customWidth="1"/>
    <col min="11526" max="11526" width="12.7109375" style="10" customWidth="1"/>
    <col min="11527" max="11527" width="10.28515625" style="10" bestFit="1" customWidth="1"/>
    <col min="11528" max="11776" width="9.7109375" style="10"/>
    <col min="11777" max="11777" width="29.7109375" style="10" customWidth="1"/>
    <col min="11778" max="11778" width="18.7109375" style="10" customWidth="1"/>
    <col min="11779" max="11779" width="17.42578125" style="10" customWidth="1"/>
    <col min="11780" max="11780" width="21.28515625" style="10" customWidth="1"/>
    <col min="11781" max="11781" width="17.7109375" style="10" customWidth="1"/>
    <col min="11782" max="11782" width="12.7109375" style="10" customWidth="1"/>
    <col min="11783" max="11783" width="10.28515625" style="10" bestFit="1" customWidth="1"/>
    <col min="11784" max="12032" width="9.7109375" style="10"/>
    <col min="12033" max="12033" width="29.7109375" style="10" customWidth="1"/>
    <col min="12034" max="12034" width="18.7109375" style="10" customWidth="1"/>
    <col min="12035" max="12035" width="17.42578125" style="10" customWidth="1"/>
    <col min="12036" max="12036" width="21.28515625" style="10" customWidth="1"/>
    <col min="12037" max="12037" width="17.7109375" style="10" customWidth="1"/>
    <col min="12038" max="12038" width="12.7109375" style="10" customWidth="1"/>
    <col min="12039" max="12039" width="10.28515625" style="10" bestFit="1" customWidth="1"/>
    <col min="12040" max="12288" width="9.7109375" style="10"/>
    <col min="12289" max="12289" width="29.7109375" style="10" customWidth="1"/>
    <col min="12290" max="12290" width="18.7109375" style="10" customWidth="1"/>
    <col min="12291" max="12291" width="17.42578125" style="10" customWidth="1"/>
    <col min="12292" max="12292" width="21.28515625" style="10" customWidth="1"/>
    <col min="12293" max="12293" width="17.7109375" style="10" customWidth="1"/>
    <col min="12294" max="12294" width="12.7109375" style="10" customWidth="1"/>
    <col min="12295" max="12295" width="10.28515625" style="10" bestFit="1" customWidth="1"/>
    <col min="12296" max="12544" width="9.7109375" style="10"/>
    <col min="12545" max="12545" width="29.7109375" style="10" customWidth="1"/>
    <col min="12546" max="12546" width="18.7109375" style="10" customWidth="1"/>
    <col min="12547" max="12547" width="17.42578125" style="10" customWidth="1"/>
    <col min="12548" max="12548" width="21.28515625" style="10" customWidth="1"/>
    <col min="12549" max="12549" width="17.7109375" style="10" customWidth="1"/>
    <col min="12550" max="12550" width="12.7109375" style="10" customWidth="1"/>
    <col min="12551" max="12551" width="10.28515625" style="10" bestFit="1" customWidth="1"/>
    <col min="12552" max="12800" width="9.7109375" style="10"/>
    <col min="12801" max="12801" width="29.7109375" style="10" customWidth="1"/>
    <col min="12802" max="12802" width="18.7109375" style="10" customWidth="1"/>
    <col min="12803" max="12803" width="17.42578125" style="10" customWidth="1"/>
    <col min="12804" max="12804" width="21.28515625" style="10" customWidth="1"/>
    <col min="12805" max="12805" width="17.7109375" style="10" customWidth="1"/>
    <col min="12806" max="12806" width="12.7109375" style="10" customWidth="1"/>
    <col min="12807" max="12807" width="10.28515625" style="10" bestFit="1" customWidth="1"/>
    <col min="12808" max="13056" width="9.7109375" style="10"/>
    <col min="13057" max="13057" width="29.7109375" style="10" customWidth="1"/>
    <col min="13058" max="13058" width="18.7109375" style="10" customWidth="1"/>
    <col min="13059" max="13059" width="17.42578125" style="10" customWidth="1"/>
    <col min="13060" max="13060" width="21.28515625" style="10" customWidth="1"/>
    <col min="13061" max="13061" width="17.7109375" style="10" customWidth="1"/>
    <col min="13062" max="13062" width="12.7109375" style="10" customWidth="1"/>
    <col min="13063" max="13063" width="10.28515625" style="10" bestFit="1" customWidth="1"/>
    <col min="13064" max="13312" width="9.7109375" style="10"/>
    <col min="13313" max="13313" width="29.7109375" style="10" customWidth="1"/>
    <col min="13314" max="13314" width="18.7109375" style="10" customWidth="1"/>
    <col min="13315" max="13315" width="17.42578125" style="10" customWidth="1"/>
    <col min="13316" max="13316" width="21.28515625" style="10" customWidth="1"/>
    <col min="13317" max="13317" width="17.7109375" style="10" customWidth="1"/>
    <col min="13318" max="13318" width="12.7109375" style="10" customWidth="1"/>
    <col min="13319" max="13319" width="10.28515625" style="10" bestFit="1" customWidth="1"/>
    <col min="13320" max="13568" width="9.7109375" style="10"/>
    <col min="13569" max="13569" width="29.7109375" style="10" customWidth="1"/>
    <col min="13570" max="13570" width="18.7109375" style="10" customWidth="1"/>
    <col min="13571" max="13571" width="17.42578125" style="10" customWidth="1"/>
    <col min="13572" max="13572" width="21.28515625" style="10" customWidth="1"/>
    <col min="13573" max="13573" width="17.7109375" style="10" customWidth="1"/>
    <col min="13574" max="13574" width="12.7109375" style="10" customWidth="1"/>
    <col min="13575" max="13575" width="10.28515625" style="10" bestFit="1" customWidth="1"/>
    <col min="13576" max="13824" width="9.7109375" style="10"/>
    <col min="13825" max="13825" width="29.7109375" style="10" customWidth="1"/>
    <col min="13826" max="13826" width="18.7109375" style="10" customWidth="1"/>
    <col min="13827" max="13827" width="17.42578125" style="10" customWidth="1"/>
    <col min="13828" max="13828" width="21.28515625" style="10" customWidth="1"/>
    <col min="13829" max="13829" width="17.7109375" style="10" customWidth="1"/>
    <col min="13830" max="13830" width="12.7109375" style="10" customWidth="1"/>
    <col min="13831" max="13831" width="10.28515625" style="10" bestFit="1" customWidth="1"/>
    <col min="13832" max="14080" width="9.7109375" style="10"/>
    <col min="14081" max="14081" width="29.7109375" style="10" customWidth="1"/>
    <col min="14082" max="14082" width="18.7109375" style="10" customWidth="1"/>
    <col min="14083" max="14083" width="17.42578125" style="10" customWidth="1"/>
    <col min="14084" max="14084" width="21.28515625" style="10" customWidth="1"/>
    <col min="14085" max="14085" width="17.7109375" style="10" customWidth="1"/>
    <col min="14086" max="14086" width="12.7109375" style="10" customWidth="1"/>
    <col min="14087" max="14087" width="10.28515625" style="10" bestFit="1" customWidth="1"/>
    <col min="14088" max="14336" width="9.7109375" style="10"/>
    <col min="14337" max="14337" width="29.7109375" style="10" customWidth="1"/>
    <col min="14338" max="14338" width="18.7109375" style="10" customWidth="1"/>
    <col min="14339" max="14339" width="17.42578125" style="10" customWidth="1"/>
    <col min="14340" max="14340" width="21.28515625" style="10" customWidth="1"/>
    <col min="14341" max="14341" width="17.7109375" style="10" customWidth="1"/>
    <col min="14342" max="14342" width="12.7109375" style="10" customWidth="1"/>
    <col min="14343" max="14343" width="10.28515625" style="10" bestFit="1" customWidth="1"/>
    <col min="14344" max="14592" width="9.7109375" style="10"/>
    <col min="14593" max="14593" width="29.7109375" style="10" customWidth="1"/>
    <col min="14594" max="14594" width="18.7109375" style="10" customWidth="1"/>
    <col min="14595" max="14595" width="17.42578125" style="10" customWidth="1"/>
    <col min="14596" max="14596" width="21.28515625" style="10" customWidth="1"/>
    <col min="14597" max="14597" width="17.7109375" style="10" customWidth="1"/>
    <col min="14598" max="14598" width="12.7109375" style="10" customWidth="1"/>
    <col min="14599" max="14599" width="10.28515625" style="10" bestFit="1" customWidth="1"/>
    <col min="14600" max="14848" width="9.7109375" style="10"/>
    <col min="14849" max="14849" width="29.7109375" style="10" customWidth="1"/>
    <col min="14850" max="14850" width="18.7109375" style="10" customWidth="1"/>
    <col min="14851" max="14851" width="17.42578125" style="10" customWidth="1"/>
    <col min="14852" max="14852" width="21.28515625" style="10" customWidth="1"/>
    <col min="14853" max="14853" width="17.7109375" style="10" customWidth="1"/>
    <col min="14854" max="14854" width="12.7109375" style="10" customWidth="1"/>
    <col min="14855" max="14855" width="10.28515625" style="10" bestFit="1" customWidth="1"/>
    <col min="14856" max="15104" width="9.7109375" style="10"/>
    <col min="15105" max="15105" width="29.7109375" style="10" customWidth="1"/>
    <col min="15106" max="15106" width="18.7109375" style="10" customWidth="1"/>
    <col min="15107" max="15107" width="17.42578125" style="10" customWidth="1"/>
    <col min="15108" max="15108" width="21.28515625" style="10" customWidth="1"/>
    <col min="15109" max="15109" width="17.7109375" style="10" customWidth="1"/>
    <col min="15110" max="15110" width="12.7109375" style="10" customWidth="1"/>
    <col min="15111" max="15111" width="10.28515625" style="10" bestFit="1" customWidth="1"/>
    <col min="15112" max="15360" width="9.7109375" style="10"/>
    <col min="15361" max="15361" width="29.7109375" style="10" customWidth="1"/>
    <col min="15362" max="15362" width="18.7109375" style="10" customWidth="1"/>
    <col min="15363" max="15363" width="17.42578125" style="10" customWidth="1"/>
    <col min="15364" max="15364" width="21.28515625" style="10" customWidth="1"/>
    <col min="15365" max="15365" width="17.7109375" style="10" customWidth="1"/>
    <col min="15366" max="15366" width="12.7109375" style="10" customWidth="1"/>
    <col min="15367" max="15367" width="10.28515625" style="10" bestFit="1" customWidth="1"/>
    <col min="15368" max="15616" width="9.7109375" style="10"/>
    <col min="15617" max="15617" width="29.7109375" style="10" customWidth="1"/>
    <col min="15618" max="15618" width="18.7109375" style="10" customWidth="1"/>
    <col min="15619" max="15619" width="17.42578125" style="10" customWidth="1"/>
    <col min="15620" max="15620" width="21.28515625" style="10" customWidth="1"/>
    <col min="15621" max="15621" width="17.7109375" style="10" customWidth="1"/>
    <col min="15622" max="15622" width="12.7109375" style="10" customWidth="1"/>
    <col min="15623" max="15623" width="10.28515625" style="10" bestFit="1" customWidth="1"/>
    <col min="15624" max="15872" width="9.7109375" style="10"/>
    <col min="15873" max="15873" width="29.7109375" style="10" customWidth="1"/>
    <col min="15874" max="15874" width="18.7109375" style="10" customWidth="1"/>
    <col min="15875" max="15875" width="17.42578125" style="10" customWidth="1"/>
    <col min="15876" max="15876" width="21.28515625" style="10" customWidth="1"/>
    <col min="15877" max="15877" width="17.7109375" style="10" customWidth="1"/>
    <col min="15878" max="15878" width="12.7109375" style="10" customWidth="1"/>
    <col min="15879" max="15879" width="10.28515625" style="10" bestFit="1" customWidth="1"/>
    <col min="15880" max="16128" width="9.7109375" style="10"/>
    <col min="16129" max="16129" width="29.7109375" style="10" customWidth="1"/>
    <col min="16130" max="16130" width="18.7109375" style="10" customWidth="1"/>
    <col min="16131" max="16131" width="17.42578125" style="10" customWidth="1"/>
    <col min="16132" max="16132" width="21.28515625" style="10" customWidth="1"/>
    <col min="16133" max="16133" width="17.7109375" style="10" customWidth="1"/>
    <col min="16134" max="16134" width="12.7109375" style="10" customWidth="1"/>
    <col min="16135" max="16135" width="10.28515625" style="10" bestFit="1" customWidth="1"/>
    <col min="16136" max="16384" width="9.7109375" style="10"/>
  </cols>
  <sheetData>
    <row r="1" spans="1:6" ht="20.25" x14ac:dyDescent="0.35">
      <c r="A1" s="9"/>
      <c r="C1" s="11" t="s">
        <v>37</v>
      </c>
    </row>
    <row r="2" spans="1:6" ht="21" thickBot="1" x14ac:dyDescent="0.4">
      <c r="A2" s="9"/>
      <c r="C2" s="11"/>
    </row>
    <row r="3" spans="1:6" ht="20.25" thickBot="1" x14ac:dyDescent="0.4">
      <c r="A3" s="14" t="s">
        <v>38</v>
      </c>
      <c r="B3" s="15"/>
      <c r="C3" s="16"/>
      <c r="D3" s="17" t="s">
        <v>39</v>
      </c>
      <c r="E3" s="18" t="s">
        <v>78</v>
      </c>
      <c r="F3" s="19"/>
    </row>
    <row r="4" spans="1:6" x14ac:dyDescent="0.35">
      <c r="A4" s="14" t="s">
        <v>40</v>
      </c>
      <c r="B4" s="15"/>
      <c r="C4" s="16"/>
      <c r="D4" s="16"/>
      <c r="E4" s="20"/>
      <c r="F4" s="19"/>
    </row>
    <row r="5" spans="1:6" x14ac:dyDescent="0.35">
      <c r="A5" s="14" t="s">
        <v>41</v>
      </c>
      <c r="B5" s="15"/>
      <c r="C5" s="16"/>
      <c r="D5" s="16"/>
      <c r="E5" s="20"/>
      <c r="F5" s="19"/>
    </row>
    <row r="6" spans="1:6" x14ac:dyDescent="0.35">
      <c r="A6" s="16"/>
      <c r="B6" s="21"/>
      <c r="C6" s="16"/>
      <c r="D6" s="16"/>
      <c r="E6" s="20"/>
      <c r="F6" s="19"/>
    </row>
    <row r="7" spans="1:6" x14ac:dyDescent="0.35">
      <c r="A7" s="22" t="s">
        <v>42</v>
      </c>
      <c r="B7" s="23">
        <v>257997</v>
      </c>
      <c r="C7" s="16"/>
      <c r="D7" s="16"/>
      <c r="E7" s="20"/>
      <c r="F7" s="19"/>
    </row>
    <row r="8" spans="1:6" x14ac:dyDescent="0.35">
      <c r="A8" s="16"/>
      <c r="B8" s="24"/>
      <c r="C8" s="16"/>
      <c r="D8" s="16"/>
      <c r="E8" s="20"/>
      <c r="F8" s="19"/>
    </row>
    <row r="9" spans="1:6" x14ac:dyDescent="0.35">
      <c r="A9" s="22" t="s">
        <v>43</v>
      </c>
      <c r="B9" s="25">
        <v>0.03</v>
      </c>
      <c r="C9" s="16"/>
      <c r="D9" s="26" t="s">
        <v>44</v>
      </c>
      <c r="E9" s="27">
        <f>E13*B7*(B9/365)</f>
        <v>614.95175342465757</v>
      </c>
      <c r="F9" s="19"/>
    </row>
    <row r="10" spans="1:6" x14ac:dyDescent="0.35">
      <c r="A10" s="16"/>
      <c r="B10" s="24"/>
      <c r="C10" s="16"/>
      <c r="D10" s="28"/>
      <c r="E10" s="29"/>
      <c r="F10" s="19"/>
    </row>
    <row r="11" spans="1:6" x14ac:dyDescent="0.35">
      <c r="A11" s="22" t="s">
        <v>45</v>
      </c>
      <c r="B11" s="30">
        <v>38078</v>
      </c>
      <c r="C11" s="16"/>
      <c r="D11" s="26" t="s">
        <v>46</v>
      </c>
      <c r="E11" s="27">
        <f>E9/E13</f>
        <v>21.20523287671233</v>
      </c>
      <c r="F11" s="19"/>
    </row>
    <row r="12" spans="1:6" x14ac:dyDescent="0.35">
      <c r="A12" s="16"/>
      <c r="B12" s="24"/>
      <c r="C12" s="16"/>
      <c r="D12" s="28"/>
      <c r="E12" s="29"/>
      <c r="F12" s="19"/>
    </row>
    <row r="13" spans="1:6" x14ac:dyDescent="0.35">
      <c r="A13" s="22" t="s">
        <v>47</v>
      </c>
      <c r="B13" s="30">
        <v>38107</v>
      </c>
      <c r="C13" s="16"/>
      <c r="D13" s="26" t="s">
        <v>48</v>
      </c>
      <c r="E13" s="31">
        <f>B13-B11</f>
        <v>29</v>
      </c>
      <c r="F13" s="19"/>
    </row>
    <row r="14" spans="1:6" x14ac:dyDescent="0.35">
      <c r="A14" s="16"/>
      <c r="B14" s="32"/>
      <c r="C14" s="16"/>
      <c r="D14" s="16"/>
      <c r="E14" s="9"/>
      <c r="F14" s="19"/>
    </row>
    <row r="15" spans="1:6" x14ac:dyDescent="0.35">
      <c r="A15" s="16"/>
      <c r="B15" s="20"/>
      <c r="C15" s="16"/>
      <c r="D15" s="16"/>
      <c r="E15" s="20"/>
      <c r="F15" s="19"/>
    </row>
    <row r="16" spans="1:6" x14ac:dyDescent="0.35">
      <c r="A16" s="22" t="s">
        <v>49</v>
      </c>
      <c r="B16" s="20"/>
      <c r="C16" s="16"/>
      <c r="D16" s="16"/>
      <c r="E16" s="20"/>
      <c r="F16" s="19"/>
    </row>
    <row r="17" spans="1:7" x14ac:dyDescent="0.35">
      <c r="A17" s="33" t="s">
        <v>50</v>
      </c>
      <c r="B17" s="33" t="s">
        <v>51</v>
      </c>
      <c r="C17" s="34" t="s">
        <v>52</v>
      </c>
      <c r="D17" s="33" t="s">
        <v>53</v>
      </c>
      <c r="E17" s="35" t="s">
        <v>54</v>
      </c>
      <c r="F17" s="19"/>
    </row>
    <row r="18" spans="1:7" x14ac:dyDescent="0.35">
      <c r="A18" s="36">
        <v>30</v>
      </c>
      <c r="B18" s="33">
        <f>+A18*12</f>
        <v>360</v>
      </c>
      <c r="C18" s="34">
        <f>$B$7</f>
        <v>257997</v>
      </c>
      <c r="D18" s="37">
        <f>$B$9</f>
        <v>0.03</v>
      </c>
      <c r="E18" s="38">
        <f>PMT(D18/12,B18,-C18)</f>
        <v>1087.7257589009705</v>
      </c>
      <c r="F18" s="19"/>
    </row>
    <row r="19" spans="1:7" x14ac:dyDescent="0.35">
      <c r="A19" s="39"/>
      <c r="B19" s="16"/>
      <c r="C19" s="16"/>
      <c r="D19" s="16"/>
      <c r="E19" s="16"/>
      <c r="F19" s="19"/>
    </row>
    <row r="20" spans="1:7" x14ac:dyDescent="0.35">
      <c r="A20" s="16"/>
      <c r="B20" s="40" t="s">
        <v>55</v>
      </c>
      <c r="C20" s="41" t="s">
        <v>56</v>
      </c>
      <c r="D20" s="41" t="s">
        <v>57</v>
      </c>
      <c r="E20" s="40" t="s">
        <v>58</v>
      </c>
      <c r="F20" s="19"/>
    </row>
    <row r="21" spans="1:7" x14ac:dyDescent="0.35">
      <c r="A21" s="16"/>
      <c r="B21" s="42">
        <v>1</v>
      </c>
      <c r="C21" s="43">
        <f>$E$18-D21</f>
        <v>442.73325890097044</v>
      </c>
      <c r="D21" s="43">
        <f>$C$18*($D$18/12)</f>
        <v>644.99250000000006</v>
      </c>
      <c r="E21" s="43">
        <f>$C$18-C21</f>
        <v>257554.26674109904</v>
      </c>
      <c r="F21" s="44">
        <v>44044</v>
      </c>
    </row>
    <row r="22" spans="1:7" x14ac:dyDescent="0.35">
      <c r="B22" s="42">
        <f>IF(B21&lt;$B$18,B21+1)+IF(B21=$B$18,B21+0)</f>
        <v>2</v>
      </c>
      <c r="C22" s="43">
        <f>IF(B21&lt;$B$18,$E$18-D22)</f>
        <v>443.84009204822291</v>
      </c>
      <c r="D22" s="43">
        <f t="shared" ref="D22:D90" si="0">E21*($D$18/12)</f>
        <v>643.88566685274759</v>
      </c>
      <c r="E22" s="43">
        <f t="shared" ref="E22:E85" si="1">E21-C22</f>
        <v>257110.42664905082</v>
      </c>
      <c r="F22" s="45">
        <v>44075</v>
      </c>
    </row>
    <row r="23" spans="1:7" x14ac:dyDescent="0.35">
      <c r="B23" s="42">
        <f t="shared" ref="B23:B38" si="2">IF(B22&lt;$B$18,B22+1)+IF(B22=$B$18,B22+0)</f>
        <v>3</v>
      </c>
      <c r="C23" s="43">
        <f>IF(B22&lt;$B$18,$E$18-D23)+IF(B21=$B$18,0)</f>
        <v>444.94969227834349</v>
      </c>
      <c r="D23" s="43">
        <f t="shared" si="0"/>
        <v>642.77606662262701</v>
      </c>
      <c r="E23" s="43">
        <f t="shared" si="1"/>
        <v>256665.47695677247</v>
      </c>
      <c r="F23" s="45">
        <v>44105</v>
      </c>
    </row>
    <row r="24" spans="1:7" x14ac:dyDescent="0.35">
      <c r="B24" s="42">
        <f>IF(B23&lt;$B$18,B23+1)+IF(B23=$B$18,B23+0)</f>
        <v>4</v>
      </c>
      <c r="C24" s="43">
        <f>IF(B23&lt;$B$18,$E$18-D24)</f>
        <v>446.06206650903925</v>
      </c>
      <c r="D24" s="43">
        <f>E23*($D$18/12)</f>
        <v>641.66369239193125</v>
      </c>
      <c r="E24" s="43">
        <f>E23-C24</f>
        <v>256219.41489026343</v>
      </c>
      <c r="F24" s="45">
        <v>44136</v>
      </c>
    </row>
    <row r="25" spans="1:7" x14ac:dyDescent="0.35">
      <c r="B25" s="42">
        <f t="shared" si="2"/>
        <v>5</v>
      </c>
      <c r="C25" s="43">
        <f t="shared" ref="C25:C38" si="3">IF(B24&lt;$B$18,$E$18-D25)</f>
        <v>447.1772216753119</v>
      </c>
      <c r="D25" s="43">
        <f t="shared" si="0"/>
        <v>640.54853722565861</v>
      </c>
      <c r="E25" s="43">
        <f t="shared" si="1"/>
        <v>255772.23766858812</v>
      </c>
      <c r="F25" s="45">
        <v>44166</v>
      </c>
    </row>
    <row r="26" spans="1:7" x14ac:dyDescent="0.35">
      <c r="B26" s="46"/>
      <c r="C26" s="47"/>
      <c r="D26" s="47"/>
      <c r="E26" s="47"/>
      <c r="F26" s="48"/>
    </row>
    <row r="27" spans="1:7" x14ac:dyDescent="0.35">
      <c r="B27" s="49">
        <f>IF(B25&lt;$B$18,B25+1)+IF(B25=$B$18,B25+0)</f>
        <v>6</v>
      </c>
      <c r="C27" s="50">
        <f>IF(B25&lt;$B$18,$E$18-D27)</f>
        <v>448.29516472950024</v>
      </c>
      <c r="D27" s="50">
        <f>E25*($D$18/12)</f>
        <v>639.43059417147026</v>
      </c>
      <c r="E27" s="50">
        <f>E25-C27</f>
        <v>255323.94250385862</v>
      </c>
      <c r="F27" s="51">
        <v>44197</v>
      </c>
    </row>
    <row r="28" spans="1:7" x14ac:dyDescent="0.35">
      <c r="B28" s="49">
        <f t="shared" si="2"/>
        <v>7</v>
      </c>
      <c r="C28" s="50">
        <f t="shared" si="3"/>
        <v>449.4159026413239</v>
      </c>
      <c r="D28" s="50">
        <f t="shared" si="0"/>
        <v>638.30985625964661</v>
      </c>
      <c r="E28" s="50">
        <f t="shared" si="1"/>
        <v>254874.52660121731</v>
      </c>
      <c r="F28" s="51">
        <v>44228</v>
      </c>
    </row>
    <row r="29" spans="1:7" x14ac:dyDescent="0.35">
      <c r="B29" s="49">
        <f t="shared" si="2"/>
        <v>8</v>
      </c>
      <c r="C29" s="50">
        <f t="shared" si="3"/>
        <v>450.53944239792725</v>
      </c>
      <c r="D29" s="50">
        <f t="shared" si="0"/>
        <v>637.18631650304326</v>
      </c>
      <c r="E29" s="50">
        <f t="shared" si="1"/>
        <v>254423.98715881939</v>
      </c>
      <c r="F29" s="51">
        <v>44256</v>
      </c>
      <c r="G29" s="13">
        <v>57</v>
      </c>
    </row>
    <row r="30" spans="1:7" x14ac:dyDescent="0.35">
      <c r="B30" s="49">
        <f t="shared" si="2"/>
        <v>9</v>
      </c>
      <c r="C30" s="50">
        <f t="shared" si="3"/>
        <v>451.66579100392198</v>
      </c>
      <c r="D30" s="50">
        <f t="shared" si="0"/>
        <v>636.05996789704852</v>
      </c>
      <c r="E30" s="50">
        <f t="shared" si="1"/>
        <v>253972.32136781546</v>
      </c>
      <c r="F30" s="51">
        <v>44287</v>
      </c>
    </row>
    <row r="31" spans="1:7" x14ac:dyDescent="0.35">
      <c r="B31" s="49">
        <f t="shared" si="2"/>
        <v>10</v>
      </c>
      <c r="C31" s="50">
        <f t="shared" si="3"/>
        <v>452.79495548143188</v>
      </c>
      <c r="D31" s="50">
        <f t="shared" si="0"/>
        <v>634.93080341953862</v>
      </c>
      <c r="E31" s="50">
        <f t="shared" si="1"/>
        <v>253519.52641233403</v>
      </c>
      <c r="F31" s="51">
        <v>44317</v>
      </c>
    </row>
    <row r="32" spans="1:7" x14ac:dyDescent="0.35">
      <c r="B32" s="46">
        <f t="shared" si="2"/>
        <v>11</v>
      </c>
      <c r="C32" s="47">
        <f t="shared" si="3"/>
        <v>453.92694287013546</v>
      </c>
      <c r="D32" s="47">
        <f t="shared" si="0"/>
        <v>633.79881603083504</v>
      </c>
      <c r="E32" s="47">
        <f t="shared" si="1"/>
        <v>253065.59946946389</v>
      </c>
      <c r="F32" s="48">
        <v>44348</v>
      </c>
    </row>
    <row r="33" spans="2:7" x14ac:dyDescent="0.35">
      <c r="B33" s="46">
        <f t="shared" si="2"/>
        <v>12</v>
      </c>
      <c r="C33" s="47">
        <f t="shared" si="3"/>
        <v>455.06176022731074</v>
      </c>
      <c r="D33" s="47">
        <f t="shared" si="0"/>
        <v>632.66399867365976</v>
      </c>
      <c r="E33" s="47">
        <f t="shared" si="1"/>
        <v>252610.53770923658</v>
      </c>
      <c r="F33" s="48">
        <v>44378</v>
      </c>
    </row>
    <row r="34" spans="2:7" x14ac:dyDescent="0.35">
      <c r="B34" s="46">
        <f t="shared" si="2"/>
        <v>13</v>
      </c>
      <c r="C34" s="47">
        <f t="shared" si="3"/>
        <v>456.19941462787904</v>
      </c>
      <c r="D34" s="47">
        <f t="shared" si="0"/>
        <v>631.52634427309147</v>
      </c>
      <c r="E34" s="47">
        <f t="shared" si="1"/>
        <v>252154.33829460869</v>
      </c>
      <c r="F34" s="48">
        <v>44409</v>
      </c>
    </row>
    <row r="35" spans="2:7" x14ac:dyDescent="0.35">
      <c r="B35" s="46">
        <f t="shared" si="2"/>
        <v>14</v>
      </c>
      <c r="C35" s="47">
        <f t="shared" si="3"/>
        <v>457.33991316444872</v>
      </c>
      <c r="D35" s="47">
        <f t="shared" si="0"/>
        <v>630.38584573652179</v>
      </c>
      <c r="E35" s="47">
        <f t="shared" si="1"/>
        <v>251696.99838144425</v>
      </c>
      <c r="F35" s="48">
        <v>44440</v>
      </c>
    </row>
    <row r="36" spans="2:7" x14ac:dyDescent="0.35">
      <c r="B36" s="46">
        <f>IF(B35&lt;$B$18,B35+1)+IF(B35=$B$18,B35+0)</f>
        <v>15</v>
      </c>
      <c r="C36" s="47">
        <f>IF(B35&lt;$B$18,$E$18-D36)</f>
        <v>458.48326294735989</v>
      </c>
      <c r="D36" s="47">
        <f>E35*($D$18/12)</f>
        <v>629.24249595361061</v>
      </c>
      <c r="E36" s="47">
        <f>E35-C36</f>
        <v>251238.5151184969</v>
      </c>
      <c r="F36" s="48">
        <v>44470</v>
      </c>
    </row>
    <row r="37" spans="2:7" x14ac:dyDescent="0.35">
      <c r="B37" s="46">
        <f>IF(B36&lt;$B$18,B36+1)+IF(B36=$B$18,B36+0)</f>
        <v>16</v>
      </c>
      <c r="C37" s="47">
        <f>IF(B36&lt;$B$18,$E$18-D37)</f>
        <v>459.62947110472828</v>
      </c>
      <c r="D37" s="47">
        <f>E36*($D$18/12)</f>
        <v>628.09628779624222</v>
      </c>
      <c r="E37" s="47">
        <f>E36-C37</f>
        <v>250778.88564739216</v>
      </c>
      <c r="F37" s="48">
        <v>44501</v>
      </c>
    </row>
    <row r="38" spans="2:7" x14ac:dyDescent="0.35">
      <c r="B38" s="46">
        <f t="shared" si="2"/>
        <v>17</v>
      </c>
      <c r="C38" s="47">
        <f t="shared" si="3"/>
        <v>460.77854478249003</v>
      </c>
      <c r="D38" s="47">
        <f t="shared" si="0"/>
        <v>626.94721411848047</v>
      </c>
      <c r="E38" s="47">
        <f t="shared" si="1"/>
        <v>250318.10710260968</v>
      </c>
      <c r="F38" s="48">
        <v>44531</v>
      </c>
    </row>
    <row r="39" spans="2:7" x14ac:dyDescent="0.35">
      <c r="B39" s="46"/>
      <c r="C39" s="47"/>
      <c r="D39" s="47"/>
      <c r="E39" s="47"/>
      <c r="F39" s="48"/>
    </row>
    <row r="40" spans="2:7" x14ac:dyDescent="0.35">
      <c r="B40" s="46">
        <f>IF(B38&lt;$B$18,B38+1)+IF(B38=$B$18,B38+0)</f>
        <v>18</v>
      </c>
      <c r="C40" s="47">
        <f>IF(B38&lt;$B$18,$E$18-D40)</f>
        <v>461.93049114444625</v>
      </c>
      <c r="D40" s="47">
        <f>E38*($D$18/12)</f>
        <v>625.79526775652425</v>
      </c>
      <c r="E40" s="47">
        <f>E38-C40</f>
        <v>249856.17661146523</v>
      </c>
      <c r="F40" s="48">
        <v>44562</v>
      </c>
    </row>
    <row r="41" spans="2:7" x14ac:dyDescent="0.35">
      <c r="B41" s="46">
        <f t="shared" ref="B41:B74" si="4">IF(B40&lt;$B$18,B40+1)+IF(B40=$B$18,B40+0)</f>
        <v>19</v>
      </c>
      <c r="C41" s="47">
        <f t="shared" ref="C41:C74" si="5">IF(B40&lt;$B$18,$E$18-D41)</f>
        <v>463.08531737230737</v>
      </c>
      <c r="D41" s="47">
        <f t="shared" si="0"/>
        <v>624.64044152866313</v>
      </c>
      <c r="E41" s="47">
        <f t="shared" si="1"/>
        <v>249393.09129409291</v>
      </c>
      <c r="F41" s="48">
        <v>44593</v>
      </c>
    </row>
    <row r="42" spans="2:7" x14ac:dyDescent="0.35">
      <c r="B42" s="46">
        <f t="shared" si="4"/>
        <v>20</v>
      </c>
      <c r="C42" s="47">
        <f t="shared" si="5"/>
        <v>464.24303066573816</v>
      </c>
      <c r="D42" s="47">
        <f t="shared" si="0"/>
        <v>623.48272823523234</v>
      </c>
      <c r="E42" s="47">
        <f t="shared" si="1"/>
        <v>248928.84826342718</v>
      </c>
      <c r="F42" s="48">
        <v>44621</v>
      </c>
      <c r="G42" s="13">
        <v>58</v>
      </c>
    </row>
    <row r="43" spans="2:7" x14ac:dyDescent="0.35">
      <c r="B43" s="46">
        <f t="shared" si="4"/>
        <v>21</v>
      </c>
      <c r="C43" s="47">
        <f t="shared" si="5"/>
        <v>465.40363824240251</v>
      </c>
      <c r="D43" s="47">
        <f t="shared" si="0"/>
        <v>622.322120658568</v>
      </c>
      <c r="E43" s="47">
        <f t="shared" si="1"/>
        <v>248463.44462518478</v>
      </c>
      <c r="F43" s="48">
        <v>44652</v>
      </c>
    </row>
    <row r="44" spans="2:7" x14ac:dyDescent="0.35">
      <c r="B44" s="46">
        <f t="shared" si="4"/>
        <v>22</v>
      </c>
      <c r="C44" s="47">
        <f t="shared" si="5"/>
        <v>466.56714733800857</v>
      </c>
      <c r="D44" s="47">
        <f t="shared" si="0"/>
        <v>621.15861156296194</v>
      </c>
      <c r="E44" s="47">
        <f t="shared" si="1"/>
        <v>247996.87747784678</v>
      </c>
      <c r="F44" s="48">
        <v>44682</v>
      </c>
    </row>
    <row r="45" spans="2:7" x14ac:dyDescent="0.35">
      <c r="B45" s="46">
        <f t="shared" si="4"/>
        <v>23</v>
      </c>
      <c r="C45" s="47">
        <f t="shared" si="5"/>
        <v>467.73356520635355</v>
      </c>
      <c r="D45" s="47">
        <f t="shared" si="0"/>
        <v>619.99219369461696</v>
      </c>
      <c r="E45" s="47">
        <f t="shared" si="1"/>
        <v>247529.14391264043</v>
      </c>
      <c r="F45" s="48">
        <v>44713</v>
      </c>
    </row>
    <row r="46" spans="2:7" x14ac:dyDescent="0.35">
      <c r="B46" s="46">
        <f t="shared" si="4"/>
        <v>24</v>
      </c>
      <c r="C46" s="47">
        <f t="shared" si="5"/>
        <v>468.90289911936941</v>
      </c>
      <c r="D46" s="47">
        <f t="shared" si="0"/>
        <v>618.8228597816011</v>
      </c>
      <c r="E46" s="47">
        <f t="shared" si="1"/>
        <v>247060.24101352107</v>
      </c>
      <c r="F46" s="48">
        <v>44743</v>
      </c>
    </row>
    <row r="47" spans="2:7" x14ac:dyDescent="0.35">
      <c r="B47" s="46">
        <f t="shared" si="4"/>
        <v>25</v>
      </c>
      <c r="C47" s="47">
        <f t="shared" si="5"/>
        <v>470.07515636716778</v>
      </c>
      <c r="D47" s="47">
        <f t="shared" si="0"/>
        <v>617.65060253380273</v>
      </c>
      <c r="E47" s="47">
        <f t="shared" si="1"/>
        <v>246590.16585715389</v>
      </c>
      <c r="F47" s="48">
        <v>44774</v>
      </c>
    </row>
    <row r="48" spans="2:7" x14ac:dyDescent="0.35">
      <c r="B48" s="46">
        <f t="shared" si="4"/>
        <v>26</v>
      </c>
      <c r="C48" s="47">
        <f t="shared" si="5"/>
        <v>471.25034425808576</v>
      </c>
      <c r="D48" s="47">
        <f t="shared" si="0"/>
        <v>616.47541464288474</v>
      </c>
      <c r="E48" s="47">
        <f t="shared" si="1"/>
        <v>246118.91551289579</v>
      </c>
      <c r="F48" s="48">
        <v>44805</v>
      </c>
    </row>
    <row r="49" spans="2:7" x14ac:dyDescent="0.35">
      <c r="B49" s="46">
        <f>IF(B48&lt;$B$18,B48+1)+IF(B48=$B$18,B48+0)</f>
        <v>27</v>
      </c>
      <c r="C49" s="47">
        <f>IF(B48&lt;$B$18,$E$18-D49)</f>
        <v>472.42847011873096</v>
      </c>
      <c r="D49" s="47">
        <f>E48*($D$18/12)</f>
        <v>615.29728878223955</v>
      </c>
      <c r="E49" s="47">
        <f>E48-C49</f>
        <v>245646.48704277707</v>
      </c>
      <c r="F49" s="48">
        <v>44835</v>
      </c>
    </row>
    <row r="50" spans="2:7" x14ac:dyDescent="0.35">
      <c r="B50" s="46">
        <f>IF(B49&lt;$B$18,B49+1)+IF(B49=$B$18,B49+0)</f>
        <v>28</v>
      </c>
      <c r="C50" s="47">
        <f>IF(B49&lt;$B$18,$E$18-D50)</f>
        <v>473.60954129402785</v>
      </c>
      <c r="D50" s="47">
        <f>E49*($D$18/12)</f>
        <v>614.11621760694266</v>
      </c>
      <c r="E50" s="47">
        <f>E49-C50</f>
        <v>245172.87750148305</v>
      </c>
      <c r="F50" s="48">
        <v>44866</v>
      </c>
    </row>
    <row r="51" spans="2:7" x14ac:dyDescent="0.35">
      <c r="B51" s="46">
        <f t="shared" si="4"/>
        <v>29</v>
      </c>
      <c r="C51" s="47">
        <f t="shared" si="5"/>
        <v>474.79356514726283</v>
      </c>
      <c r="D51" s="47">
        <f t="shared" si="0"/>
        <v>612.93219375370768</v>
      </c>
      <c r="E51" s="47">
        <f t="shared" si="1"/>
        <v>244698.08393633578</v>
      </c>
      <c r="F51" s="48">
        <v>44896</v>
      </c>
    </row>
    <row r="52" spans="2:7" x14ac:dyDescent="0.35">
      <c r="B52" s="46"/>
      <c r="C52" s="47"/>
      <c r="D52" s="47"/>
      <c r="E52" s="47"/>
      <c r="F52" s="48"/>
    </row>
    <row r="53" spans="2:7" x14ac:dyDescent="0.35">
      <c r="B53" s="46">
        <f>IF(B51&lt;$B$18,B51+1)+IF(B51=$B$18,B51+0)</f>
        <v>30</v>
      </c>
      <c r="C53" s="47">
        <f>IF(B51&lt;$B$18,$E$18-D53)</f>
        <v>475.98054906013101</v>
      </c>
      <c r="D53" s="47">
        <f>E51*($D$18/12)</f>
        <v>611.74520984083949</v>
      </c>
      <c r="E53" s="47">
        <f>E51-C53</f>
        <v>244222.10338727565</v>
      </c>
      <c r="F53" s="48">
        <v>44927</v>
      </c>
    </row>
    <row r="54" spans="2:7" x14ac:dyDescent="0.35">
      <c r="B54" s="46">
        <f t="shared" si="4"/>
        <v>31</v>
      </c>
      <c r="C54" s="47">
        <f t="shared" si="5"/>
        <v>477.17050043278141</v>
      </c>
      <c r="D54" s="47">
        <f t="shared" si="0"/>
        <v>610.55525846818909</v>
      </c>
      <c r="E54" s="47">
        <f t="shared" si="1"/>
        <v>243744.93288684287</v>
      </c>
      <c r="F54" s="48">
        <v>44958</v>
      </c>
    </row>
    <row r="55" spans="2:7" x14ac:dyDescent="0.35">
      <c r="B55" s="46">
        <f t="shared" si="4"/>
        <v>32</v>
      </c>
      <c r="C55" s="47">
        <f t="shared" si="5"/>
        <v>478.36342668386328</v>
      </c>
      <c r="D55" s="47">
        <f t="shared" si="0"/>
        <v>609.36233221710722</v>
      </c>
      <c r="E55" s="47">
        <f t="shared" si="1"/>
        <v>243266.56946015902</v>
      </c>
      <c r="F55" s="48">
        <v>44986</v>
      </c>
      <c r="G55" s="13">
        <v>59</v>
      </c>
    </row>
    <row r="56" spans="2:7" x14ac:dyDescent="0.35">
      <c r="B56" s="46">
        <f t="shared" si="4"/>
        <v>33</v>
      </c>
      <c r="C56" s="47">
        <f t="shared" si="5"/>
        <v>479.55933525057299</v>
      </c>
      <c r="D56" s="47">
        <f t="shared" si="0"/>
        <v>608.16642365039752</v>
      </c>
      <c r="E56" s="47">
        <f t="shared" si="1"/>
        <v>242787.01012490844</v>
      </c>
      <c r="F56" s="48">
        <v>45017</v>
      </c>
    </row>
    <row r="57" spans="2:7" x14ac:dyDescent="0.35">
      <c r="B57" s="46">
        <f t="shared" si="4"/>
        <v>34</v>
      </c>
      <c r="C57" s="47">
        <f t="shared" si="5"/>
        <v>480.75823358869934</v>
      </c>
      <c r="D57" s="47">
        <f t="shared" si="0"/>
        <v>606.96752531227116</v>
      </c>
      <c r="E57" s="47">
        <f t="shared" si="1"/>
        <v>242306.25189131973</v>
      </c>
      <c r="F57" s="48">
        <v>45047</v>
      </c>
    </row>
    <row r="58" spans="2:7" x14ac:dyDescent="0.35">
      <c r="B58" s="46">
        <f t="shared" si="4"/>
        <v>35</v>
      </c>
      <c r="C58" s="47">
        <f t="shared" si="5"/>
        <v>481.96012917267115</v>
      </c>
      <c r="D58" s="47">
        <f t="shared" si="0"/>
        <v>605.76562972829936</v>
      </c>
      <c r="E58" s="47">
        <f t="shared" si="1"/>
        <v>241824.29176214707</v>
      </c>
      <c r="F58" s="48">
        <v>45078</v>
      </c>
    </row>
    <row r="59" spans="2:7" x14ac:dyDescent="0.35">
      <c r="B59" s="46">
        <f t="shared" si="4"/>
        <v>36</v>
      </c>
      <c r="C59" s="47">
        <f t="shared" si="5"/>
        <v>483.16502949560277</v>
      </c>
      <c r="D59" s="47">
        <f t="shared" si="0"/>
        <v>604.56072940536774</v>
      </c>
      <c r="E59" s="47">
        <f t="shared" si="1"/>
        <v>241341.12673265146</v>
      </c>
      <c r="F59" s="48">
        <v>45108</v>
      </c>
    </row>
    <row r="60" spans="2:7" x14ac:dyDescent="0.35">
      <c r="B60" s="46">
        <f t="shared" si="4"/>
        <v>37</v>
      </c>
      <c r="C60" s="47">
        <f t="shared" si="5"/>
        <v>484.37294206934178</v>
      </c>
      <c r="D60" s="47">
        <f t="shared" si="0"/>
        <v>603.35281683162873</v>
      </c>
      <c r="E60" s="47">
        <f t="shared" si="1"/>
        <v>240856.75379058212</v>
      </c>
      <c r="F60" s="48">
        <v>45139</v>
      </c>
    </row>
    <row r="61" spans="2:7" x14ac:dyDescent="0.35">
      <c r="B61" s="46">
        <f>IF(B60&lt;$B$18,B60+1)+IF(B60=$B$18,B60+0)</f>
        <v>38</v>
      </c>
      <c r="C61" s="47">
        <f>IF(B60&lt;$B$18,$E$18-D61)</f>
        <v>485.58387442451522</v>
      </c>
      <c r="D61" s="47">
        <f>E60*($D$18/12)</f>
        <v>602.14188447645529</v>
      </c>
      <c r="E61" s="47">
        <f>E60-C61</f>
        <v>240371.16991615761</v>
      </c>
      <c r="F61" s="48">
        <v>45170</v>
      </c>
    </row>
    <row r="62" spans="2:7" x14ac:dyDescent="0.35">
      <c r="B62" s="46">
        <f>IF(B61&lt;$B$18,B61+1)+IF(B61=$B$18,B61+0)</f>
        <v>39</v>
      </c>
      <c r="C62" s="47">
        <f>IF(B61&lt;$B$18,$E$18-D62)</f>
        <v>486.79783411057645</v>
      </c>
      <c r="D62" s="47">
        <f>E61*($D$18/12)</f>
        <v>600.92792479039406</v>
      </c>
      <c r="E62" s="47">
        <f>E61-C62</f>
        <v>239884.37208204705</v>
      </c>
      <c r="F62" s="48">
        <v>45200</v>
      </c>
    </row>
    <row r="63" spans="2:7" x14ac:dyDescent="0.35">
      <c r="B63" s="46">
        <f>IF(B62&lt;$B$18,B62+1)+IF(B62=$B$18,B62+0)</f>
        <v>40</v>
      </c>
      <c r="C63" s="47">
        <f>IF(B62&lt;$B$18,$E$18-D63)</f>
        <v>488.01482869585288</v>
      </c>
      <c r="D63" s="47">
        <f>E62*($D$18/12)</f>
        <v>599.71093020511762</v>
      </c>
      <c r="E63" s="47">
        <f>E62-C63</f>
        <v>239396.35725335119</v>
      </c>
      <c r="F63" s="48">
        <v>45231</v>
      </c>
    </row>
    <row r="64" spans="2:7" x14ac:dyDescent="0.35">
      <c r="B64" s="46">
        <f t="shared" si="4"/>
        <v>41</v>
      </c>
      <c r="C64" s="47">
        <f t="shared" si="5"/>
        <v>489.23486576759251</v>
      </c>
      <c r="D64" s="47">
        <f t="shared" si="0"/>
        <v>598.49089313337799</v>
      </c>
      <c r="E64" s="47">
        <f t="shared" si="1"/>
        <v>238907.1223875836</v>
      </c>
      <c r="F64" s="48">
        <v>45261</v>
      </c>
    </row>
    <row r="65" spans="1:7" x14ac:dyDescent="0.35">
      <c r="B65" s="46"/>
      <c r="C65" s="47"/>
      <c r="D65" s="47"/>
      <c r="E65" s="47"/>
      <c r="F65" s="48"/>
    </row>
    <row r="66" spans="1:7" x14ac:dyDescent="0.35">
      <c r="B66" s="46">
        <f>IF(B64&lt;$B$18,B64+1)+IF(B64=$B$18,B64+0)</f>
        <v>42</v>
      </c>
      <c r="C66" s="47">
        <f>IF(B64&lt;$B$18,$E$18-D66)</f>
        <v>490.45795293201149</v>
      </c>
      <c r="D66" s="47">
        <f>E64*($D$18/12)</f>
        <v>597.26780596895901</v>
      </c>
      <c r="E66" s="47">
        <f>E64-C66</f>
        <v>238416.66443465158</v>
      </c>
      <c r="F66" s="48">
        <v>45292</v>
      </c>
    </row>
    <row r="67" spans="1:7" x14ac:dyDescent="0.35">
      <c r="B67" s="46">
        <f t="shared" si="4"/>
        <v>43</v>
      </c>
      <c r="C67" s="47">
        <f t="shared" si="5"/>
        <v>491.6840978143415</v>
      </c>
      <c r="D67" s="47">
        <f t="shared" si="0"/>
        <v>596.04166108662901</v>
      </c>
      <c r="E67" s="47">
        <f t="shared" si="1"/>
        <v>237924.98033683724</v>
      </c>
      <c r="F67" s="48">
        <v>45323</v>
      </c>
    </row>
    <row r="68" spans="1:7" x14ac:dyDescent="0.35">
      <c r="B68" s="46">
        <f t="shared" si="4"/>
        <v>44</v>
      </c>
      <c r="C68" s="47">
        <f t="shared" si="5"/>
        <v>492.91330805887742</v>
      </c>
      <c r="D68" s="47">
        <f t="shared" si="0"/>
        <v>594.81245084209309</v>
      </c>
      <c r="E68" s="47">
        <f t="shared" si="1"/>
        <v>237432.06702877837</v>
      </c>
      <c r="F68" s="48">
        <v>45352</v>
      </c>
      <c r="G68" s="13">
        <v>60</v>
      </c>
    </row>
    <row r="69" spans="1:7" x14ac:dyDescent="0.35">
      <c r="B69" s="46">
        <f t="shared" si="4"/>
        <v>45</v>
      </c>
      <c r="C69" s="47">
        <f t="shared" si="5"/>
        <v>494.14559132902457</v>
      </c>
      <c r="D69" s="47">
        <f t="shared" si="0"/>
        <v>593.58016757194594</v>
      </c>
      <c r="E69" s="47">
        <f t="shared" si="1"/>
        <v>236937.92143744935</v>
      </c>
      <c r="F69" s="48">
        <v>45383</v>
      </c>
    </row>
    <row r="70" spans="1:7" x14ac:dyDescent="0.35">
      <c r="B70" s="46">
        <f t="shared" si="4"/>
        <v>46</v>
      </c>
      <c r="C70" s="47">
        <f t="shared" si="5"/>
        <v>495.38095530734711</v>
      </c>
      <c r="D70" s="47">
        <f t="shared" si="0"/>
        <v>592.3448035936234</v>
      </c>
      <c r="E70" s="47">
        <f t="shared" si="1"/>
        <v>236442.54048214201</v>
      </c>
      <c r="F70" s="48">
        <v>45413</v>
      </c>
    </row>
    <row r="71" spans="1:7" x14ac:dyDescent="0.35">
      <c r="B71" s="46">
        <f t="shared" si="4"/>
        <v>47</v>
      </c>
      <c r="C71" s="47">
        <f t="shared" si="5"/>
        <v>496.61940769561545</v>
      </c>
      <c r="D71" s="47">
        <f t="shared" si="0"/>
        <v>591.10635120535505</v>
      </c>
      <c r="E71" s="47">
        <f t="shared" si="1"/>
        <v>235945.92107444641</v>
      </c>
      <c r="F71" s="48">
        <v>45444</v>
      </c>
    </row>
    <row r="72" spans="1:7" x14ac:dyDescent="0.35">
      <c r="B72" s="46">
        <f t="shared" si="4"/>
        <v>48</v>
      </c>
      <c r="C72" s="47">
        <f t="shared" si="5"/>
        <v>497.86095621485447</v>
      </c>
      <c r="D72" s="47">
        <f t="shared" si="0"/>
        <v>589.86480268611604</v>
      </c>
      <c r="E72" s="47">
        <f t="shared" si="1"/>
        <v>235448.06011823154</v>
      </c>
      <c r="F72" s="48">
        <v>45474</v>
      </c>
    </row>
    <row r="73" spans="1:7" x14ac:dyDescent="0.35">
      <c r="B73" s="46">
        <f t="shared" si="4"/>
        <v>49</v>
      </c>
      <c r="C73" s="47">
        <f t="shared" si="5"/>
        <v>499.10560860539158</v>
      </c>
      <c r="D73" s="47">
        <f t="shared" si="0"/>
        <v>588.62015029557892</v>
      </c>
      <c r="E73" s="47">
        <f t="shared" si="1"/>
        <v>234948.95450962614</v>
      </c>
      <c r="F73" s="48">
        <v>45505</v>
      </c>
    </row>
    <row r="74" spans="1:7" x14ac:dyDescent="0.35">
      <c r="B74" s="46">
        <f t="shared" si="4"/>
        <v>50</v>
      </c>
      <c r="C74" s="47">
        <f t="shared" si="5"/>
        <v>500.35337262690518</v>
      </c>
      <c r="D74" s="47">
        <f t="shared" si="0"/>
        <v>587.37238627406532</v>
      </c>
      <c r="E74" s="47">
        <f t="shared" si="1"/>
        <v>234448.60113699923</v>
      </c>
      <c r="F74" s="48">
        <v>45536</v>
      </c>
    </row>
    <row r="75" spans="1:7" x14ac:dyDescent="0.35">
      <c r="A75" s="52"/>
      <c r="B75" s="46">
        <f>IF(B74&lt;$B$18,B74+1)+IF(B74=$B$18,B74+0)</f>
        <v>51</v>
      </c>
      <c r="C75" s="47">
        <f>IF(B74&lt;$B$18,$E$18-D75)</f>
        <v>501.6042560584724</v>
      </c>
      <c r="D75" s="47">
        <f>E74*($D$18/12)</f>
        <v>586.1215028424981</v>
      </c>
      <c r="E75" s="47">
        <f>E74-C75</f>
        <v>233946.99688094077</v>
      </c>
      <c r="F75" s="48">
        <v>45566</v>
      </c>
    </row>
    <row r="76" spans="1:7" x14ac:dyDescent="0.35">
      <c r="B76" s="46">
        <f>IF(B75&lt;$B$18,B75+1)+IF(B75=$B$18,B75+0)</f>
        <v>52</v>
      </c>
      <c r="C76" s="47">
        <f>IF(B75&lt;$B$18,$E$18-D76)</f>
        <v>502.85826669861854</v>
      </c>
      <c r="D76" s="47">
        <f>E75*($D$18/12)</f>
        <v>584.86749220235197</v>
      </c>
      <c r="E76" s="47">
        <f>E75-C76</f>
        <v>233444.13861424214</v>
      </c>
      <c r="F76" s="48">
        <v>45597</v>
      </c>
    </row>
    <row r="77" spans="1:7" x14ac:dyDescent="0.35">
      <c r="B77" s="46">
        <f t="shared" ref="B77:B90" si="6">IF(B76&lt;$B$18,B76+1)+IF(B76=$B$18,B76+0)</f>
        <v>53</v>
      </c>
      <c r="C77" s="47">
        <f t="shared" ref="C77:C90" si="7">IF(B76&lt;$B$18,$E$18-D77)</f>
        <v>504.11541236536516</v>
      </c>
      <c r="D77" s="47">
        <f t="shared" si="0"/>
        <v>583.61034653560534</v>
      </c>
      <c r="E77" s="47">
        <f t="shared" si="1"/>
        <v>232940.02320187679</v>
      </c>
      <c r="F77" s="48">
        <v>45627</v>
      </c>
    </row>
    <row r="78" spans="1:7" x14ac:dyDescent="0.35">
      <c r="B78" s="46"/>
      <c r="C78" s="47"/>
      <c r="D78" s="47"/>
      <c r="E78" s="47"/>
      <c r="F78" s="48"/>
    </row>
    <row r="79" spans="1:7" x14ac:dyDescent="0.35">
      <c r="B79" s="46">
        <f>IF(B77&lt;$B$18,B77+1)+IF(B77=$B$18,B77+0)</f>
        <v>54</v>
      </c>
      <c r="C79" s="47">
        <f>IF(B77&lt;$B$18,$E$18-D79)</f>
        <v>505.37570089627854</v>
      </c>
      <c r="D79" s="47">
        <f>E77*($D$18/12)</f>
        <v>582.35005800469196</v>
      </c>
      <c r="E79" s="47">
        <f>E77-C79</f>
        <v>232434.6475009805</v>
      </c>
      <c r="F79" s="48">
        <v>45658</v>
      </c>
    </row>
    <row r="80" spans="1:7" x14ac:dyDescent="0.35">
      <c r="B80" s="46">
        <f t="shared" si="6"/>
        <v>55</v>
      </c>
      <c r="C80" s="47">
        <f t="shared" si="7"/>
        <v>506.63914014851923</v>
      </c>
      <c r="D80" s="47">
        <f t="shared" si="0"/>
        <v>581.08661875245127</v>
      </c>
      <c r="E80" s="47">
        <f t="shared" si="1"/>
        <v>231928.00836083197</v>
      </c>
      <c r="F80" s="48">
        <v>45689</v>
      </c>
    </row>
    <row r="81" spans="1:7" x14ac:dyDescent="0.35">
      <c r="B81" s="46">
        <f t="shared" si="6"/>
        <v>56</v>
      </c>
      <c r="C81" s="47">
        <f t="shared" si="7"/>
        <v>507.90573799889057</v>
      </c>
      <c r="D81" s="47">
        <f t="shared" si="0"/>
        <v>579.82002090207993</v>
      </c>
      <c r="E81" s="47">
        <f t="shared" si="1"/>
        <v>231420.10262283307</v>
      </c>
      <c r="F81" s="48">
        <v>45717</v>
      </c>
      <c r="G81" s="13">
        <v>61</v>
      </c>
    </row>
    <row r="82" spans="1:7" x14ac:dyDescent="0.35">
      <c r="B82" s="46">
        <f t="shared" si="6"/>
        <v>57</v>
      </c>
      <c r="C82" s="47">
        <f t="shared" si="7"/>
        <v>509.17550234388784</v>
      </c>
      <c r="D82" s="47">
        <f t="shared" si="0"/>
        <v>578.55025655708266</v>
      </c>
      <c r="E82" s="47">
        <f t="shared" si="1"/>
        <v>230910.92712048918</v>
      </c>
      <c r="F82" s="48">
        <v>45748</v>
      </c>
    </row>
    <row r="83" spans="1:7" x14ac:dyDescent="0.35">
      <c r="B83" s="46">
        <f t="shared" si="6"/>
        <v>58</v>
      </c>
      <c r="C83" s="47">
        <f t="shared" si="7"/>
        <v>510.44844109974758</v>
      </c>
      <c r="D83" s="47">
        <f t="shared" si="0"/>
        <v>577.27731780122292</v>
      </c>
      <c r="E83" s="47">
        <f t="shared" si="1"/>
        <v>230400.47867938943</v>
      </c>
      <c r="F83" s="48">
        <v>45778</v>
      </c>
    </row>
    <row r="84" spans="1:7" x14ac:dyDescent="0.35">
      <c r="B84" s="46">
        <f t="shared" si="6"/>
        <v>59</v>
      </c>
      <c r="C84" s="47">
        <f t="shared" si="7"/>
        <v>511.72456220249694</v>
      </c>
      <c r="D84" s="47">
        <f t="shared" si="0"/>
        <v>576.00119669847356</v>
      </c>
      <c r="E84" s="47">
        <f t="shared" si="1"/>
        <v>229888.75411718694</v>
      </c>
      <c r="F84" s="48">
        <v>45809</v>
      </c>
    </row>
    <row r="85" spans="1:7" x14ac:dyDescent="0.35">
      <c r="B85" s="46">
        <f t="shared" si="6"/>
        <v>60</v>
      </c>
      <c r="C85" s="47">
        <f t="shared" si="7"/>
        <v>513.00387360800312</v>
      </c>
      <c r="D85" s="47">
        <f t="shared" si="0"/>
        <v>574.72188529296739</v>
      </c>
      <c r="E85" s="47">
        <f t="shared" si="1"/>
        <v>229375.75024357892</v>
      </c>
      <c r="F85" s="48">
        <v>45839</v>
      </c>
    </row>
    <row r="86" spans="1:7" x14ac:dyDescent="0.35">
      <c r="B86" s="46">
        <f t="shared" si="6"/>
        <v>61</v>
      </c>
      <c r="C86" s="47">
        <f t="shared" si="7"/>
        <v>514.28638329202317</v>
      </c>
      <c r="D86" s="47">
        <f t="shared" si="0"/>
        <v>573.43937560894733</v>
      </c>
      <c r="E86" s="47">
        <f t="shared" ref="E86:E90" si="8">E85-C86</f>
        <v>228861.46386028689</v>
      </c>
      <c r="F86" s="48">
        <v>45870</v>
      </c>
    </row>
    <row r="87" spans="1:7" x14ac:dyDescent="0.35">
      <c r="B87" s="46">
        <f t="shared" si="6"/>
        <v>62</v>
      </c>
      <c r="C87" s="47">
        <f t="shared" si="7"/>
        <v>515.57209925025325</v>
      </c>
      <c r="D87" s="47">
        <f t="shared" si="0"/>
        <v>572.15365965071726</v>
      </c>
      <c r="E87" s="47">
        <f t="shared" si="8"/>
        <v>228345.89176103665</v>
      </c>
      <c r="F87" s="48">
        <v>45901</v>
      </c>
    </row>
    <row r="88" spans="1:7" x14ac:dyDescent="0.35">
      <c r="A88" s="53"/>
      <c r="B88" s="46">
        <f>IF(B87&lt;$B$18,B87+1)+IF(B87=$B$18,B87+0)</f>
        <v>63</v>
      </c>
      <c r="C88" s="47">
        <f>IF(B87&lt;$B$18,$E$18-D88)</f>
        <v>516.86102949837891</v>
      </c>
      <c r="D88" s="47">
        <f>E87*($D$18/12)</f>
        <v>570.86472940259159</v>
      </c>
      <c r="E88" s="47">
        <f>E87-C88</f>
        <v>227829.03073153828</v>
      </c>
      <c r="F88" s="48">
        <v>45931</v>
      </c>
      <c r="G88" s="13" t="s">
        <v>59</v>
      </c>
    </row>
    <row r="89" spans="1:7" x14ac:dyDescent="0.35">
      <c r="B89" s="46">
        <f>IF(B88&lt;$B$18,B88+1)+IF(B88=$B$18,B88+0)</f>
        <v>64</v>
      </c>
      <c r="C89" s="47">
        <f>IF(B88&lt;$B$18,$E$18-D89)</f>
        <v>518.15318207212476</v>
      </c>
      <c r="D89" s="47">
        <f>E88*($D$18/12)</f>
        <v>569.57257682884574</v>
      </c>
      <c r="E89" s="47">
        <f>E88-C89</f>
        <v>227310.87754946615</v>
      </c>
      <c r="F89" s="48">
        <v>45962</v>
      </c>
    </row>
    <row r="90" spans="1:7" x14ac:dyDescent="0.35">
      <c r="B90" s="46">
        <f t="shared" si="6"/>
        <v>65</v>
      </c>
      <c r="C90" s="47">
        <f t="shared" si="7"/>
        <v>519.44856502730511</v>
      </c>
      <c r="D90" s="47">
        <f t="shared" si="0"/>
        <v>568.2771938736654</v>
      </c>
      <c r="E90" s="47">
        <f t="shared" si="8"/>
        <v>226791.42898443885</v>
      </c>
      <c r="F90" s="48">
        <v>45992</v>
      </c>
    </row>
    <row r="91" spans="1:7" x14ac:dyDescent="0.35">
      <c r="B91" s="46"/>
      <c r="C91" s="47"/>
      <c r="D91" s="47"/>
      <c r="E91" s="47"/>
      <c r="F91" s="48"/>
    </row>
    <row r="92" spans="1:7" x14ac:dyDescent="0.35">
      <c r="B92" s="46">
        <f>IF(B90&lt;$B$18,B90+1)+IF(B90=$B$18,B90+0)</f>
        <v>66</v>
      </c>
      <c r="C92" s="47">
        <f>IF(B90&lt;$B$18,$E$18-D92)</f>
        <v>520.7471864398733</v>
      </c>
      <c r="D92" s="47">
        <f>E90*($D$18/12)</f>
        <v>566.9785724610972</v>
      </c>
      <c r="E92" s="47">
        <f>E90-C92</f>
        <v>226270.68179799899</v>
      </c>
      <c r="F92" s="48">
        <v>46023</v>
      </c>
    </row>
    <row r="93" spans="1:7" x14ac:dyDescent="0.35">
      <c r="B93" s="46">
        <f t="shared" ref="B93:B126" si="9">IF(B92&lt;$B$18,B92+1)+IF(B92=$B$18,B92+0)</f>
        <v>67</v>
      </c>
      <c r="C93" s="47">
        <f t="shared" ref="C93:C126" si="10">IF(B92&lt;$B$18,$E$18-D93)</f>
        <v>522.04905440597304</v>
      </c>
      <c r="D93" s="47">
        <f t="shared" ref="D93:D160" si="11">E92*($D$18/12)</f>
        <v>565.67670449499747</v>
      </c>
      <c r="E93" s="47">
        <f t="shared" ref="E93:E156" si="12">E92-C93</f>
        <v>225748.63274359301</v>
      </c>
      <c r="F93" s="48">
        <v>46054</v>
      </c>
    </row>
    <row r="94" spans="1:7" x14ac:dyDescent="0.35">
      <c r="B94" s="46">
        <f t="shared" si="9"/>
        <v>68</v>
      </c>
      <c r="C94" s="47">
        <f t="shared" si="10"/>
        <v>523.35417704198801</v>
      </c>
      <c r="D94" s="47">
        <f t="shared" si="11"/>
        <v>564.37158185898249</v>
      </c>
      <c r="E94" s="47">
        <f t="shared" si="12"/>
        <v>225225.27856655102</v>
      </c>
      <c r="F94" s="48">
        <v>46082</v>
      </c>
    </row>
    <row r="95" spans="1:7" x14ac:dyDescent="0.35">
      <c r="B95" s="46">
        <f t="shared" si="9"/>
        <v>69</v>
      </c>
      <c r="C95" s="47">
        <f t="shared" si="10"/>
        <v>524.66256248459297</v>
      </c>
      <c r="D95" s="47">
        <f t="shared" si="11"/>
        <v>563.06319641637754</v>
      </c>
      <c r="E95" s="47">
        <f t="shared" si="12"/>
        <v>224700.61600406643</v>
      </c>
      <c r="F95" s="48">
        <v>46113</v>
      </c>
      <c r="G95" s="13" t="s">
        <v>60</v>
      </c>
    </row>
    <row r="96" spans="1:7" x14ac:dyDescent="0.35">
      <c r="B96" s="46">
        <f t="shared" si="9"/>
        <v>70</v>
      </c>
      <c r="C96" s="47">
        <f t="shared" si="10"/>
        <v>525.97421889080442</v>
      </c>
      <c r="D96" s="47">
        <f t="shared" si="11"/>
        <v>561.75154001016608</v>
      </c>
      <c r="E96" s="47">
        <f t="shared" si="12"/>
        <v>224174.64178517563</v>
      </c>
      <c r="F96" s="48"/>
    </row>
    <row r="97" spans="1:7" x14ac:dyDescent="0.35">
      <c r="B97" s="46">
        <f t="shared" si="9"/>
        <v>71</v>
      </c>
      <c r="C97" s="47">
        <f t="shared" si="10"/>
        <v>527.28915443803146</v>
      </c>
      <c r="D97" s="47">
        <f t="shared" si="11"/>
        <v>560.43660446293904</v>
      </c>
      <c r="E97" s="47">
        <f t="shared" si="12"/>
        <v>223647.35263073759</v>
      </c>
      <c r="F97" s="48"/>
    </row>
    <row r="98" spans="1:7" x14ac:dyDescent="0.35">
      <c r="B98" s="46">
        <f t="shared" si="9"/>
        <v>72</v>
      </c>
      <c r="C98" s="47">
        <f t="shared" si="10"/>
        <v>528.60737732412656</v>
      </c>
      <c r="D98" s="47">
        <f t="shared" si="11"/>
        <v>559.11838157684394</v>
      </c>
      <c r="E98" s="47">
        <f t="shared" si="12"/>
        <v>223118.74525341345</v>
      </c>
      <c r="F98" s="48"/>
    </row>
    <row r="99" spans="1:7" x14ac:dyDescent="0.35">
      <c r="B99" s="46">
        <f t="shared" si="9"/>
        <v>73</v>
      </c>
      <c r="C99" s="47">
        <f t="shared" si="10"/>
        <v>529.92889576743687</v>
      </c>
      <c r="D99" s="47">
        <f t="shared" si="11"/>
        <v>557.79686313353363</v>
      </c>
      <c r="E99" s="47">
        <f t="shared" si="12"/>
        <v>222588.81635764602</v>
      </c>
      <c r="F99" s="48"/>
    </row>
    <row r="100" spans="1:7" x14ac:dyDescent="0.35">
      <c r="B100" s="46">
        <f t="shared" si="9"/>
        <v>74</v>
      </c>
      <c r="C100" s="47">
        <f t="shared" si="10"/>
        <v>531.25371800685548</v>
      </c>
      <c r="D100" s="47">
        <f t="shared" si="11"/>
        <v>556.47204089411503</v>
      </c>
      <c r="E100" s="47">
        <f t="shared" si="12"/>
        <v>222057.56263963916</v>
      </c>
      <c r="F100" s="48"/>
    </row>
    <row r="101" spans="1:7" x14ac:dyDescent="0.35">
      <c r="A101" s="53"/>
      <c r="B101" s="46">
        <f>IF(B100&lt;$B$18,B100+1)+IF(B100=$B$18,B100+0)</f>
        <v>75</v>
      </c>
      <c r="C101" s="47">
        <f>IF(B100&lt;$B$18,$E$18-D101)</f>
        <v>532.58185230187257</v>
      </c>
      <c r="D101" s="47">
        <f>E100*($D$18/12)</f>
        <v>555.14390659909793</v>
      </c>
      <c r="E101" s="47">
        <f>E100-C101</f>
        <v>221524.98078733729</v>
      </c>
      <c r="F101" s="48"/>
    </row>
    <row r="102" spans="1:7" s="55" customFormat="1" x14ac:dyDescent="0.35">
      <c r="A102" s="53"/>
      <c r="B102" s="46"/>
      <c r="C102" s="47"/>
      <c r="D102" s="47"/>
      <c r="E102" s="47"/>
      <c r="F102" s="48"/>
      <c r="G102" s="54"/>
    </row>
    <row r="103" spans="1:7" x14ac:dyDescent="0.35">
      <c r="B103" s="46">
        <f>IF(B101&lt;$B$18,B101+1)+IF(B101=$B$18,B101+0)</f>
        <v>76</v>
      </c>
      <c r="C103" s="47">
        <f>IF(B101&lt;$B$18,$E$18-D103)</f>
        <v>533.91330693262728</v>
      </c>
      <c r="D103" s="47">
        <f>E101*($D$18/12)</f>
        <v>553.81245196834323</v>
      </c>
      <c r="E103" s="47">
        <f>E101-C103</f>
        <v>220991.06748040466</v>
      </c>
      <c r="F103" s="48"/>
    </row>
    <row r="104" spans="1:7" x14ac:dyDescent="0.35">
      <c r="B104" s="46">
        <f t="shared" si="9"/>
        <v>77</v>
      </c>
      <c r="C104" s="47">
        <f t="shared" si="10"/>
        <v>535.24809019995882</v>
      </c>
      <c r="D104" s="47">
        <f t="shared" si="11"/>
        <v>552.47766870101168</v>
      </c>
      <c r="E104" s="47">
        <f t="shared" si="12"/>
        <v>220455.81939020471</v>
      </c>
      <c r="F104" s="48"/>
    </row>
    <row r="105" spans="1:7" x14ac:dyDescent="0.35">
      <c r="B105" s="46">
        <f t="shared" si="9"/>
        <v>78</v>
      </c>
      <c r="C105" s="47">
        <f t="shared" si="10"/>
        <v>536.58621042545872</v>
      </c>
      <c r="D105" s="47">
        <f t="shared" si="11"/>
        <v>551.13954847551179</v>
      </c>
      <c r="E105" s="47">
        <f t="shared" si="12"/>
        <v>219919.23317977926</v>
      </c>
      <c r="F105" s="48"/>
    </row>
    <row r="106" spans="1:7" x14ac:dyDescent="0.35">
      <c r="B106" s="46">
        <f t="shared" si="9"/>
        <v>79</v>
      </c>
      <c r="C106" s="47">
        <f t="shared" si="10"/>
        <v>537.92767595152236</v>
      </c>
      <c r="D106" s="47">
        <f t="shared" si="11"/>
        <v>549.79808294944814</v>
      </c>
      <c r="E106" s="47">
        <f t="shared" si="12"/>
        <v>219381.30550382772</v>
      </c>
      <c r="F106" s="48"/>
    </row>
    <row r="107" spans="1:7" x14ac:dyDescent="0.35">
      <c r="B107" s="46">
        <f t="shared" si="9"/>
        <v>80</v>
      </c>
      <c r="C107" s="47">
        <f t="shared" si="10"/>
        <v>539.27249514140124</v>
      </c>
      <c r="D107" s="47">
        <f t="shared" si="11"/>
        <v>548.45326375956927</v>
      </c>
      <c r="E107" s="47">
        <f t="shared" si="12"/>
        <v>218842.03300868633</v>
      </c>
      <c r="F107" s="48"/>
    </row>
    <row r="108" spans="1:7" x14ac:dyDescent="0.35">
      <c r="B108" s="46">
        <f t="shared" si="9"/>
        <v>81</v>
      </c>
      <c r="C108" s="47">
        <f t="shared" si="10"/>
        <v>540.62067637925463</v>
      </c>
      <c r="D108" s="47">
        <f t="shared" si="11"/>
        <v>547.10508252171587</v>
      </c>
      <c r="E108" s="47">
        <f t="shared" si="12"/>
        <v>218301.41233230708</v>
      </c>
      <c r="F108" s="48"/>
    </row>
    <row r="109" spans="1:7" x14ac:dyDescent="0.35">
      <c r="B109" s="46">
        <f t="shared" si="9"/>
        <v>82</v>
      </c>
      <c r="C109" s="47">
        <f t="shared" si="10"/>
        <v>541.97222807020285</v>
      </c>
      <c r="D109" s="47">
        <f t="shared" si="11"/>
        <v>545.75353083076766</v>
      </c>
      <c r="E109" s="47">
        <f t="shared" si="12"/>
        <v>217759.44010423688</v>
      </c>
      <c r="F109" s="48"/>
    </row>
    <row r="110" spans="1:7" x14ac:dyDescent="0.35">
      <c r="B110" s="46">
        <f t="shared" si="9"/>
        <v>83</v>
      </c>
      <c r="C110" s="47">
        <f t="shared" si="10"/>
        <v>543.32715864037823</v>
      </c>
      <c r="D110" s="47">
        <f t="shared" si="11"/>
        <v>544.39860026059227</v>
      </c>
      <c r="E110" s="47">
        <f t="shared" si="12"/>
        <v>217216.11294559651</v>
      </c>
      <c r="F110" s="48"/>
    </row>
    <row r="111" spans="1:7" x14ac:dyDescent="0.35">
      <c r="B111" s="46">
        <f t="shared" si="9"/>
        <v>84</v>
      </c>
      <c r="C111" s="47">
        <f t="shared" si="10"/>
        <v>544.68547653697919</v>
      </c>
      <c r="D111" s="47">
        <f t="shared" si="11"/>
        <v>543.04028236399131</v>
      </c>
      <c r="E111" s="47">
        <f t="shared" si="12"/>
        <v>216671.42746905953</v>
      </c>
      <c r="F111" s="48"/>
    </row>
    <row r="112" spans="1:7" x14ac:dyDescent="0.35">
      <c r="B112" s="46">
        <f t="shared" si="9"/>
        <v>85</v>
      </c>
      <c r="C112" s="47">
        <f t="shared" si="10"/>
        <v>546.04719022832171</v>
      </c>
      <c r="D112" s="47">
        <f t="shared" si="11"/>
        <v>541.67856867264879</v>
      </c>
      <c r="E112" s="47">
        <f t="shared" si="12"/>
        <v>216125.3802788312</v>
      </c>
      <c r="F112" s="48"/>
    </row>
    <row r="113" spans="1:6" x14ac:dyDescent="0.35">
      <c r="B113" s="46">
        <f t="shared" si="9"/>
        <v>86</v>
      </c>
      <c r="C113" s="47">
        <f t="shared" si="10"/>
        <v>547.41230820389251</v>
      </c>
      <c r="D113" s="47">
        <f t="shared" si="11"/>
        <v>540.313450697078</v>
      </c>
      <c r="E113" s="47">
        <f t="shared" si="12"/>
        <v>215577.9679706273</v>
      </c>
      <c r="F113" s="48"/>
    </row>
    <row r="114" spans="1:6" x14ac:dyDescent="0.35">
      <c r="A114" s="53"/>
      <c r="B114" s="46">
        <f>IF(B113&lt;$B$18,B113+1)+IF(B113=$B$18,B113+0)</f>
        <v>87</v>
      </c>
      <c r="C114" s="47">
        <f>IF(B113&lt;$B$18,$E$18-D114)</f>
        <v>548.78083897440229</v>
      </c>
      <c r="D114" s="47">
        <f>E113*($D$18/12)</f>
        <v>538.94491992656822</v>
      </c>
      <c r="E114" s="47">
        <f>E113-C114</f>
        <v>215029.1871316529</v>
      </c>
      <c r="F114" s="48"/>
    </row>
    <row r="115" spans="1:6" x14ac:dyDescent="0.35">
      <c r="A115" s="53"/>
      <c r="B115" s="46"/>
      <c r="C115" s="47"/>
      <c r="D115" s="47"/>
      <c r="E115" s="47"/>
      <c r="F115" s="48"/>
    </row>
    <row r="116" spans="1:6" x14ac:dyDescent="0.35">
      <c r="B116" s="46">
        <f>IF(B114&lt;$B$18,B114+1)+IF(B114=$B$18,B114+0)</f>
        <v>88</v>
      </c>
      <c r="C116" s="47">
        <f>IF(B114&lt;$B$18,$E$18-D116)</f>
        <v>550.15279107183824</v>
      </c>
      <c r="D116" s="47">
        <f>E114*($D$18/12)</f>
        <v>537.57296782913227</v>
      </c>
      <c r="E116" s="47">
        <f>E114-C116</f>
        <v>214479.03434058107</v>
      </c>
      <c r="F116" s="48"/>
    </row>
    <row r="117" spans="1:6" x14ac:dyDescent="0.35">
      <c r="B117" s="46">
        <f t="shared" si="9"/>
        <v>89</v>
      </c>
      <c r="C117" s="47">
        <f t="shared" si="10"/>
        <v>551.52817304951782</v>
      </c>
      <c r="D117" s="47">
        <f t="shared" si="11"/>
        <v>536.19758585145269</v>
      </c>
      <c r="E117" s="47">
        <f t="shared" si="12"/>
        <v>213927.50616753157</v>
      </c>
      <c r="F117" s="48"/>
    </row>
    <row r="118" spans="1:6" x14ac:dyDescent="0.35">
      <c r="B118" s="46">
        <f t="shared" si="9"/>
        <v>90</v>
      </c>
      <c r="C118" s="47">
        <f t="shared" si="10"/>
        <v>552.90699348214162</v>
      </c>
      <c r="D118" s="47">
        <f t="shared" si="11"/>
        <v>534.81876541882889</v>
      </c>
      <c r="E118" s="47">
        <f t="shared" si="12"/>
        <v>213374.59917404942</v>
      </c>
      <c r="F118" s="48"/>
    </row>
    <row r="119" spans="1:6" x14ac:dyDescent="0.35">
      <c r="B119" s="46">
        <f t="shared" si="9"/>
        <v>91</v>
      </c>
      <c r="C119" s="47">
        <f t="shared" si="10"/>
        <v>554.28926096584689</v>
      </c>
      <c r="D119" s="47">
        <f t="shared" si="11"/>
        <v>533.43649793512361</v>
      </c>
      <c r="E119" s="47">
        <f t="shared" si="12"/>
        <v>212820.30991308356</v>
      </c>
      <c r="F119" s="48"/>
    </row>
    <row r="120" spans="1:6" x14ac:dyDescent="0.35">
      <c r="B120" s="46">
        <f t="shared" si="9"/>
        <v>92</v>
      </c>
      <c r="C120" s="47">
        <f t="shared" si="10"/>
        <v>555.67498411826159</v>
      </c>
      <c r="D120" s="47">
        <f t="shared" si="11"/>
        <v>532.05077478270891</v>
      </c>
      <c r="E120" s="47">
        <f t="shared" si="12"/>
        <v>212264.6349289653</v>
      </c>
      <c r="F120" s="48"/>
    </row>
    <row r="121" spans="1:6" x14ac:dyDescent="0.35">
      <c r="B121" s="46">
        <f t="shared" si="9"/>
        <v>93</v>
      </c>
      <c r="C121" s="47">
        <f t="shared" si="10"/>
        <v>557.06417157855719</v>
      </c>
      <c r="D121" s="47">
        <f t="shared" si="11"/>
        <v>530.66158732241331</v>
      </c>
      <c r="E121" s="47">
        <f t="shared" si="12"/>
        <v>211707.57075738674</v>
      </c>
      <c r="F121" s="48"/>
    </row>
    <row r="122" spans="1:6" x14ac:dyDescent="0.35">
      <c r="B122" s="46">
        <f t="shared" si="9"/>
        <v>94</v>
      </c>
      <c r="C122" s="47">
        <f t="shared" si="10"/>
        <v>558.45683200750364</v>
      </c>
      <c r="D122" s="47">
        <f t="shared" si="11"/>
        <v>529.26892689346687</v>
      </c>
      <c r="E122" s="47">
        <f t="shared" si="12"/>
        <v>211149.11392537924</v>
      </c>
      <c r="F122" s="48"/>
    </row>
    <row r="123" spans="1:6" x14ac:dyDescent="0.35">
      <c r="B123" s="46">
        <f t="shared" si="9"/>
        <v>95</v>
      </c>
      <c r="C123" s="47">
        <f t="shared" si="10"/>
        <v>559.8529740875224</v>
      </c>
      <c r="D123" s="47">
        <f t="shared" si="11"/>
        <v>527.87278481344811</v>
      </c>
      <c r="E123" s="47">
        <f t="shared" si="12"/>
        <v>210589.26095129171</v>
      </c>
      <c r="F123" s="48"/>
    </row>
    <row r="124" spans="1:6" x14ac:dyDescent="0.35">
      <c r="B124" s="46">
        <f t="shared" si="9"/>
        <v>96</v>
      </c>
      <c r="C124" s="47">
        <f t="shared" si="10"/>
        <v>561.25260652274119</v>
      </c>
      <c r="D124" s="47">
        <f t="shared" si="11"/>
        <v>526.47315237822932</v>
      </c>
      <c r="E124" s="47">
        <f t="shared" si="12"/>
        <v>210028.00834476898</v>
      </c>
      <c r="F124" s="48"/>
    </row>
    <row r="125" spans="1:6" x14ac:dyDescent="0.35">
      <c r="B125" s="46">
        <f t="shared" si="9"/>
        <v>97</v>
      </c>
      <c r="C125" s="47">
        <f t="shared" si="10"/>
        <v>562.65573803904806</v>
      </c>
      <c r="D125" s="47">
        <f t="shared" si="11"/>
        <v>525.07002086192244</v>
      </c>
      <c r="E125" s="47">
        <f t="shared" si="12"/>
        <v>209465.35260672992</v>
      </c>
      <c r="F125" s="48"/>
    </row>
    <row r="126" spans="1:6" x14ac:dyDescent="0.35">
      <c r="B126" s="46">
        <f t="shared" si="9"/>
        <v>98</v>
      </c>
      <c r="C126" s="47">
        <f t="shared" si="10"/>
        <v>564.06237738414563</v>
      </c>
      <c r="D126" s="47">
        <f t="shared" si="11"/>
        <v>523.66338151682487</v>
      </c>
      <c r="E126" s="47">
        <f t="shared" si="12"/>
        <v>208901.29022934579</v>
      </c>
      <c r="F126" s="48"/>
    </row>
    <row r="127" spans="1:6" x14ac:dyDescent="0.35">
      <c r="B127" s="46">
        <f>IF(B126&lt;$B$18,B126+1)+IF(B126=$B$18,B126+0)</f>
        <v>99</v>
      </c>
      <c r="C127" s="47">
        <f>IF(B126&lt;$B$18,$E$18-D127)</f>
        <v>565.47253332760602</v>
      </c>
      <c r="D127" s="47">
        <f>E126*($D$18/12)</f>
        <v>522.25322557336449</v>
      </c>
      <c r="E127" s="47">
        <f>E126-C127</f>
        <v>208335.81769601817</v>
      </c>
      <c r="F127" s="48"/>
    </row>
    <row r="128" spans="1:6" x14ac:dyDescent="0.35">
      <c r="B128" s="46"/>
      <c r="C128" s="47"/>
      <c r="D128" s="47"/>
      <c r="E128" s="47"/>
      <c r="F128" s="48"/>
    </row>
    <row r="129" spans="2:6" x14ac:dyDescent="0.35">
      <c r="B129" s="46">
        <f>IF(B127&lt;$B$18,B127+1)+IF(B127=$B$18,B127+0)</f>
        <v>100</v>
      </c>
      <c r="C129" s="47">
        <f>IF(B127&lt;$B$18,$E$18-D129)</f>
        <v>566.88621466092502</v>
      </c>
      <c r="D129" s="47">
        <f>E127*($D$18/12)</f>
        <v>520.83954424004548</v>
      </c>
      <c r="E129" s="47">
        <f>E127-C129</f>
        <v>207768.93148135726</v>
      </c>
      <c r="F129" s="48"/>
    </row>
    <row r="130" spans="2:6" x14ac:dyDescent="0.35">
      <c r="B130" s="46">
        <f t="shared" ref="B130:B192" si="13">IF(B129&lt;$B$18,B129+1)+IF(B129=$B$18,B129+0)</f>
        <v>101</v>
      </c>
      <c r="C130" s="47">
        <f t="shared" ref="C130:C192" si="14">IF(B129&lt;$B$18,$E$18-D130)</f>
        <v>568.30343019757731</v>
      </c>
      <c r="D130" s="47">
        <f t="shared" si="11"/>
        <v>519.42232870339319</v>
      </c>
      <c r="E130" s="47">
        <f t="shared" si="12"/>
        <v>207200.62805115967</v>
      </c>
      <c r="F130" s="48"/>
    </row>
    <row r="131" spans="2:6" x14ac:dyDescent="0.35">
      <c r="B131" s="46">
        <f t="shared" si="13"/>
        <v>102</v>
      </c>
      <c r="C131" s="47">
        <f t="shared" si="14"/>
        <v>569.72418877307132</v>
      </c>
      <c r="D131" s="47">
        <f t="shared" si="11"/>
        <v>518.00157012789919</v>
      </c>
      <c r="E131" s="47">
        <f t="shared" si="12"/>
        <v>206630.90386238659</v>
      </c>
      <c r="F131" s="48"/>
    </row>
    <row r="132" spans="2:6" x14ac:dyDescent="0.35">
      <c r="B132" s="46">
        <f t="shared" si="13"/>
        <v>103</v>
      </c>
      <c r="C132" s="47">
        <f t="shared" si="14"/>
        <v>571.14849924500402</v>
      </c>
      <c r="D132" s="47">
        <f t="shared" si="11"/>
        <v>516.57725965596649</v>
      </c>
      <c r="E132" s="47">
        <f t="shared" si="12"/>
        <v>206059.75536314159</v>
      </c>
      <c r="F132" s="48"/>
    </row>
    <row r="133" spans="2:6" x14ac:dyDescent="0.35">
      <c r="B133" s="46">
        <f t="shared" si="13"/>
        <v>104</v>
      </c>
      <c r="C133" s="47">
        <f t="shared" si="14"/>
        <v>572.57637049311654</v>
      </c>
      <c r="D133" s="47">
        <f t="shared" si="11"/>
        <v>515.14938840785396</v>
      </c>
      <c r="E133" s="47">
        <f t="shared" si="12"/>
        <v>205487.17899264846</v>
      </c>
      <c r="F133" s="48"/>
    </row>
    <row r="134" spans="2:6" x14ac:dyDescent="0.35">
      <c r="B134" s="46">
        <f t="shared" si="13"/>
        <v>105</v>
      </c>
      <c r="C134" s="47">
        <f t="shared" si="14"/>
        <v>574.00781141934931</v>
      </c>
      <c r="D134" s="47">
        <f t="shared" si="11"/>
        <v>513.7179474816212</v>
      </c>
      <c r="E134" s="47">
        <f t="shared" si="12"/>
        <v>204913.17118122912</v>
      </c>
      <c r="F134" s="48"/>
    </row>
    <row r="135" spans="2:6" x14ac:dyDescent="0.35">
      <c r="B135" s="46">
        <f t="shared" si="13"/>
        <v>106</v>
      </c>
      <c r="C135" s="47">
        <f t="shared" si="14"/>
        <v>575.44283094789773</v>
      </c>
      <c r="D135" s="47">
        <f t="shared" si="11"/>
        <v>512.28292795307277</v>
      </c>
      <c r="E135" s="47">
        <f t="shared" si="12"/>
        <v>204337.72835028122</v>
      </c>
      <c r="F135" s="48"/>
    </row>
    <row r="136" spans="2:6" x14ac:dyDescent="0.35">
      <c r="B136" s="46">
        <f t="shared" si="13"/>
        <v>107</v>
      </c>
      <c r="C136" s="47">
        <f t="shared" si="14"/>
        <v>576.88143802526747</v>
      </c>
      <c r="D136" s="47">
        <f t="shared" si="11"/>
        <v>510.84432087570309</v>
      </c>
      <c r="E136" s="47">
        <f t="shared" si="12"/>
        <v>203760.84691225595</v>
      </c>
      <c r="F136" s="48"/>
    </row>
    <row r="137" spans="2:6" x14ac:dyDescent="0.35">
      <c r="B137" s="46">
        <f t="shared" si="13"/>
        <v>108</v>
      </c>
      <c r="C137" s="47">
        <f t="shared" si="14"/>
        <v>578.32364162033059</v>
      </c>
      <c r="D137" s="47">
        <f t="shared" si="11"/>
        <v>509.40211728063986</v>
      </c>
      <c r="E137" s="47">
        <f t="shared" si="12"/>
        <v>203182.5232706356</v>
      </c>
      <c r="F137" s="48"/>
    </row>
    <row r="138" spans="2:6" x14ac:dyDescent="0.35">
      <c r="B138" s="46">
        <f t="shared" si="13"/>
        <v>109</v>
      </c>
      <c r="C138" s="47">
        <f t="shared" si="14"/>
        <v>579.7694507243815</v>
      </c>
      <c r="D138" s="47">
        <f t="shared" si="11"/>
        <v>507.956308176589</v>
      </c>
      <c r="E138" s="47">
        <f t="shared" si="12"/>
        <v>202602.75381991122</v>
      </c>
      <c r="F138" s="48"/>
    </row>
    <row r="139" spans="2:6" x14ac:dyDescent="0.35">
      <c r="B139" s="46">
        <f t="shared" si="13"/>
        <v>110</v>
      </c>
      <c r="C139" s="47">
        <f t="shared" si="14"/>
        <v>581.21887435119243</v>
      </c>
      <c r="D139" s="47">
        <f t="shared" si="11"/>
        <v>506.50688454977808</v>
      </c>
      <c r="E139" s="47">
        <f t="shared" si="12"/>
        <v>202021.53494556004</v>
      </c>
      <c r="F139" s="48"/>
    </row>
    <row r="140" spans="2:6" x14ac:dyDescent="0.35">
      <c r="B140" s="46">
        <f t="shared" si="13"/>
        <v>111</v>
      </c>
      <c r="C140" s="47">
        <f t="shared" si="14"/>
        <v>582.67192153707038</v>
      </c>
      <c r="D140" s="47">
        <f t="shared" si="11"/>
        <v>505.05383736390013</v>
      </c>
      <c r="E140" s="47">
        <f t="shared" si="12"/>
        <v>201438.86302402295</v>
      </c>
      <c r="F140" s="48"/>
    </row>
    <row r="141" spans="2:6" x14ac:dyDescent="0.35">
      <c r="B141" s="46"/>
      <c r="C141" s="47"/>
      <c r="D141" s="47"/>
      <c r="E141" s="47"/>
      <c r="F141" s="48"/>
    </row>
    <row r="142" spans="2:6" x14ac:dyDescent="0.35">
      <c r="B142" s="46">
        <f>IF(B140&lt;$B$18,B140+1)+IF(B140=$B$18,B140+0)</f>
        <v>112</v>
      </c>
      <c r="C142" s="47">
        <f>IF(B140&lt;$B$18,$E$18-D142)</f>
        <v>584.12860134091306</v>
      </c>
      <c r="D142" s="47">
        <f>E140*($D$18/12)</f>
        <v>503.59715756005738</v>
      </c>
      <c r="E142" s="47">
        <f>E140-C142</f>
        <v>200854.73442268203</v>
      </c>
      <c r="F142" s="48"/>
    </row>
    <row r="143" spans="2:6" x14ac:dyDescent="0.35">
      <c r="B143" s="46">
        <f t="shared" si="13"/>
        <v>113</v>
      </c>
      <c r="C143" s="47">
        <f t="shared" si="14"/>
        <v>585.58892284426543</v>
      </c>
      <c r="D143" s="47">
        <f t="shared" si="11"/>
        <v>502.13683605670508</v>
      </c>
      <c r="E143" s="47">
        <f t="shared" si="12"/>
        <v>200269.14549983776</v>
      </c>
      <c r="F143" s="48"/>
    </row>
    <row r="144" spans="2:6" x14ac:dyDescent="0.35">
      <c r="B144" s="46">
        <f t="shared" si="13"/>
        <v>114</v>
      </c>
      <c r="C144" s="47">
        <f t="shared" si="14"/>
        <v>587.05289515137611</v>
      </c>
      <c r="D144" s="47">
        <f t="shared" si="11"/>
        <v>500.6728637495944</v>
      </c>
      <c r="E144" s="47">
        <f t="shared" si="12"/>
        <v>199682.09260468639</v>
      </c>
      <c r="F144" s="48"/>
    </row>
    <row r="145" spans="2:6" x14ac:dyDescent="0.35">
      <c r="B145" s="46">
        <f t="shared" si="13"/>
        <v>115</v>
      </c>
      <c r="C145" s="47">
        <f t="shared" si="14"/>
        <v>588.52052738925454</v>
      </c>
      <c r="D145" s="47">
        <f t="shared" si="11"/>
        <v>499.20523151171597</v>
      </c>
      <c r="E145" s="47">
        <f t="shared" si="12"/>
        <v>199093.57207729714</v>
      </c>
      <c r="F145" s="48"/>
    </row>
    <row r="146" spans="2:6" x14ac:dyDescent="0.35">
      <c r="B146" s="46">
        <f t="shared" si="13"/>
        <v>116</v>
      </c>
      <c r="C146" s="47">
        <f t="shared" si="14"/>
        <v>589.99182870772756</v>
      </c>
      <c r="D146" s="47">
        <f t="shared" si="11"/>
        <v>497.73393019324288</v>
      </c>
      <c r="E146" s="47">
        <f t="shared" si="12"/>
        <v>198503.58024858942</v>
      </c>
      <c r="F146" s="48"/>
    </row>
    <row r="147" spans="2:6" x14ac:dyDescent="0.35">
      <c r="B147" s="46">
        <f t="shared" si="13"/>
        <v>117</v>
      </c>
      <c r="C147" s="47">
        <f t="shared" si="14"/>
        <v>591.46680827949695</v>
      </c>
      <c r="D147" s="47">
        <f t="shared" si="11"/>
        <v>496.25895062147356</v>
      </c>
      <c r="E147" s="47">
        <f t="shared" si="12"/>
        <v>197912.11344030991</v>
      </c>
      <c r="F147" s="48"/>
    </row>
    <row r="148" spans="2:6" x14ac:dyDescent="0.35">
      <c r="B148" s="56">
        <f t="shared" si="13"/>
        <v>118</v>
      </c>
      <c r="C148" s="20">
        <f t="shared" si="14"/>
        <v>592.94547530019577</v>
      </c>
      <c r="D148" s="20">
        <f t="shared" si="11"/>
        <v>494.78028360077479</v>
      </c>
      <c r="E148" s="20">
        <f t="shared" si="12"/>
        <v>197319.16796500972</v>
      </c>
    </row>
    <row r="149" spans="2:6" x14ac:dyDescent="0.35">
      <c r="B149" s="56">
        <f t="shared" si="13"/>
        <v>119</v>
      </c>
      <c r="C149" s="20">
        <f t="shared" si="14"/>
        <v>594.42783898844618</v>
      </c>
      <c r="D149" s="20">
        <f t="shared" si="11"/>
        <v>493.29791991252432</v>
      </c>
      <c r="E149" s="20">
        <f t="shared" si="12"/>
        <v>196724.74012602126</v>
      </c>
    </row>
    <row r="150" spans="2:6" x14ac:dyDescent="0.35">
      <c r="B150" s="56">
        <f t="shared" si="13"/>
        <v>120</v>
      </c>
      <c r="C150" s="20">
        <f t="shared" si="14"/>
        <v>595.9139085859174</v>
      </c>
      <c r="D150" s="20">
        <f t="shared" si="11"/>
        <v>491.81185031505316</v>
      </c>
      <c r="E150" s="20">
        <f t="shared" si="12"/>
        <v>196128.82621743536</v>
      </c>
    </row>
    <row r="151" spans="2:6" x14ac:dyDescent="0.35">
      <c r="B151" s="56">
        <f t="shared" si="13"/>
        <v>121</v>
      </c>
      <c r="C151" s="20">
        <f t="shared" si="14"/>
        <v>597.40369335738205</v>
      </c>
      <c r="D151" s="20">
        <f t="shared" si="11"/>
        <v>490.32206554358839</v>
      </c>
      <c r="E151" s="20">
        <f t="shared" si="12"/>
        <v>195531.42252407796</v>
      </c>
    </row>
    <row r="152" spans="2:6" x14ac:dyDescent="0.35">
      <c r="B152" s="56">
        <f t="shared" si="13"/>
        <v>122</v>
      </c>
      <c r="C152" s="20">
        <f t="shared" si="14"/>
        <v>598.89720259077558</v>
      </c>
      <c r="D152" s="20">
        <f t="shared" si="11"/>
        <v>488.82855631019493</v>
      </c>
      <c r="E152" s="20">
        <f t="shared" si="12"/>
        <v>194932.52532148719</v>
      </c>
    </row>
    <row r="153" spans="2:6" x14ac:dyDescent="0.35">
      <c r="B153" s="56">
        <f t="shared" si="13"/>
        <v>123</v>
      </c>
      <c r="C153" s="20">
        <f t="shared" si="14"/>
        <v>600.39444559725257</v>
      </c>
      <c r="D153" s="20">
        <f t="shared" si="11"/>
        <v>487.33131330371799</v>
      </c>
      <c r="E153" s="20">
        <f t="shared" si="12"/>
        <v>194332.13087588994</v>
      </c>
    </row>
    <row r="154" spans="2:6" x14ac:dyDescent="0.35">
      <c r="B154" s="56"/>
      <c r="C154" s="20"/>
      <c r="D154" s="20"/>
      <c r="E154" s="20"/>
    </row>
    <row r="155" spans="2:6" x14ac:dyDescent="0.35">
      <c r="B155" s="56">
        <f>IF(B153&lt;$B$18,B153+1)+IF(B153=$B$18,B153+0)</f>
        <v>124</v>
      </c>
      <c r="C155" s="20">
        <f>IF(B153&lt;$B$18,$E$18-D155)</f>
        <v>601.89543171124569</v>
      </c>
      <c r="D155" s="20">
        <f>E153*($D$18/12)</f>
        <v>485.83032718972487</v>
      </c>
      <c r="E155" s="20">
        <f>E153-C155</f>
        <v>193730.23544417869</v>
      </c>
    </row>
    <row r="156" spans="2:6" x14ac:dyDescent="0.35">
      <c r="B156" s="56">
        <f t="shared" si="13"/>
        <v>125</v>
      </c>
      <c r="C156" s="20">
        <f t="shared" si="14"/>
        <v>603.40017029052376</v>
      </c>
      <c r="D156" s="20">
        <f t="shared" si="11"/>
        <v>484.32558861044674</v>
      </c>
      <c r="E156" s="20">
        <f t="shared" si="12"/>
        <v>193126.83527388817</v>
      </c>
    </row>
    <row r="157" spans="2:6" x14ac:dyDescent="0.35">
      <c r="B157" s="56">
        <f t="shared" si="13"/>
        <v>126</v>
      </c>
      <c r="C157" s="20">
        <f t="shared" si="14"/>
        <v>604.90867071625007</v>
      </c>
      <c r="D157" s="20">
        <f t="shared" si="11"/>
        <v>482.81708818472043</v>
      </c>
      <c r="E157" s="20">
        <f t="shared" ref="E157:E218" si="15">E156-C157</f>
        <v>192521.92660317192</v>
      </c>
    </row>
    <row r="158" spans="2:6" x14ac:dyDescent="0.35">
      <c r="B158" s="56">
        <f t="shared" si="13"/>
        <v>127</v>
      </c>
      <c r="C158" s="20">
        <f t="shared" si="14"/>
        <v>606.42094239304072</v>
      </c>
      <c r="D158" s="20">
        <f t="shared" si="11"/>
        <v>481.30481650792979</v>
      </c>
      <c r="E158" s="20">
        <f t="shared" si="15"/>
        <v>191915.50566077887</v>
      </c>
    </row>
    <row r="159" spans="2:6" x14ac:dyDescent="0.35">
      <c r="B159" s="56">
        <f t="shared" si="13"/>
        <v>128</v>
      </c>
      <c r="C159" s="20">
        <f t="shared" si="14"/>
        <v>607.93699474902337</v>
      </c>
      <c r="D159" s="20">
        <f t="shared" si="11"/>
        <v>479.78876415194719</v>
      </c>
      <c r="E159" s="20">
        <f t="shared" si="15"/>
        <v>191307.56866602984</v>
      </c>
    </row>
    <row r="160" spans="2:6" x14ac:dyDescent="0.35">
      <c r="B160" s="56">
        <f t="shared" si="13"/>
        <v>129</v>
      </c>
      <c r="C160" s="20">
        <f t="shared" si="14"/>
        <v>609.45683723589582</v>
      </c>
      <c r="D160" s="20">
        <f t="shared" si="11"/>
        <v>478.26892166507463</v>
      </c>
      <c r="E160" s="20">
        <f t="shared" si="15"/>
        <v>190698.11182879395</v>
      </c>
    </row>
    <row r="161" spans="2:5" x14ac:dyDescent="0.35">
      <c r="B161" s="56">
        <f t="shared" si="13"/>
        <v>130</v>
      </c>
      <c r="C161" s="20">
        <f t="shared" si="14"/>
        <v>610.98047932898567</v>
      </c>
      <c r="D161" s="20">
        <f t="shared" ref="D161:D229" si="16">E160*($D$18/12)</f>
        <v>476.7452795719849</v>
      </c>
      <c r="E161" s="20">
        <f t="shared" si="15"/>
        <v>190087.13134946497</v>
      </c>
    </row>
    <row r="162" spans="2:5" x14ac:dyDescent="0.35">
      <c r="B162" s="56">
        <f t="shared" si="13"/>
        <v>131</v>
      </c>
      <c r="C162" s="20">
        <f t="shared" si="14"/>
        <v>612.50793052730808</v>
      </c>
      <c r="D162" s="20">
        <f t="shared" si="16"/>
        <v>475.21782837366243</v>
      </c>
      <c r="E162" s="20">
        <f t="shared" si="15"/>
        <v>189474.62341893767</v>
      </c>
    </row>
    <row r="163" spans="2:5" x14ac:dyDescent="0.35">
      <c r="B163" s="56">
        <f t="shared" si="13"/>
        <v>132</v>
      </c>
      <c r="C163" s="20">
        <f t="shared" si="14"/>
        <v>614.03920035362626</v>
      </c>
      <c r="D163" s="20">
        <f t="shared" si="16"/>
        <v>473.68655854734419</v>
      </c>
      <c r="E163" s="20">
        <f t="shared" si="15"/>
        <v>188860.58421858403</v>
      </c>
    </row>
    <row r="164" spans="2:5" x14ac:dyDescent="0.35">
      <c r="B164" s="56">
        <f t="shared" si="13"/>
        <v>133</v>
      </c>
      <c r="C164" s="20">
        <f t="shared" si="14"/>
        <v>615.57429835451035</v>
      </c>
      <c r="D164" s="20">
        <f t="shared" si="16"/>
        <v>472.1514605464601</v>
      </c>
      <c r="E164" s="20">
        <f t="shared" si="15"/>
        <v>188245.00992022952</v>
      </c>
    </row>
    <row r="165" spans="2:5" x14ac:dyDescent="0.35">
      <c r="B165" s="56">
        <f t="shared" si="13"/>
        <v>134</v>
      </c>
      <c r="C165" s="20">
        <f t="shared" si="14"/>
        <v>617.11323410039677</v>
      </c>
      <c r="D165" s="20">
        <f t="shared" si="16"/>
        <v>470.61252480057379</v>
      </c>
      <c r="E165" s="20">
        <f t="shared" si="15"/>
        <v>187627.89668612913</v>
      </c>
    </row>
    <row r="166" spans="2:5" x14ac:dyDescent="0.35">
      <c r="B166" s="56">
        <f t="shared" si="13"/>
        <v>135</v>
      </c>
      <c r="C166" s="20">
        <f t="shared" si="14"/>
        <v>618.65601718564767</v>
      </c>
      <c r="D166" s="20">
        <f t="shared" si="16"/>
        <v>469.06974171532283</v>
      </c>
      <c r="E166" s="20">
        <f t="shared" si="15"/>
        <v>187009.24066894347</v>
      </c>
    </row>
    <row r="167" spans="2:5" x14ac:dyDescent="0.35">
      <c r="B167" s="56"/>
      <c r="C167" s="20"/>
      <c r="D167" s="20"/>
      <c r="E167" s="20"/>
    </row>
    <row r="168" spans="2:5" x14ac:dyDescent="0.35">
      <c r="B168" s="56">
        <f>IF(B166&lt;$B$18,B166+1)+IF(B166=$B$18,B166+0)</f>
        <v>136</v>
      </c>
      <c r="C168" s="20">
        <f>IF(B166&lt;$B$18,$E$18-D168)</f>
        <v>620.20265722861177</v>
      </c>
      <c r="D168" s="20">
        <f>E166*($D$18/12)</f>
        <v>467.52310167235868</v>
      </c>
      <c r="E168" s="20">
        <f>E166-C168</f>
        <v>186389.03801171487</v>
      </c>
    </row>
    <row r="169" spans="2:5" x14ac:dyDescent="0.35">
      <c r="B169" s="56">
        <f t="shared" si="13"/>
        <v>137</v>
      </c>
      <c r="C169" s="20">
        <f t="shared" si="14"/>
        <v>621.75316387168323</v>
      </c>
      <c r="D169" s="20">
        <f t="shared" si="16"/>
        <v>465.97259502928722</v>
      </c>
      <c r="E169" s="20">
        <f t="shared" si="15"/>
        <v>185767.2848478432</v>
      </c>
    </row>
    <row r="170" spans="2:5" x14ac:dyDescent="0.35">
      <c r="B170" s="56">
        <f t="shared" si="13"/>
        <v>138</v>
      </c>
      <c r="C170" s="20">
        <f t="shared" si="14"/>
        <v>623.30754678136248</v>
      </c>
      <c r="D170" s="20">
        <f t="shared" si="16"/>
        <v>464.41821211960803</v>
      </c>
      <c r="E170" s="20">
        <f t="shared" si="15"/>
        <v>185143.97730106182</v>
      </c>
    </row>
    <row r="171" spans="2:5" x14ac:dyDescent="0.35">
      <c r="B171" s="56">
        <f t="shared" si="13"/>
        <v>139</v>
      </c>
      <c r="C171" s="20">
        <f t="shared" si="14"/>
        <v>624.8658156483159</v>
      </c>
      <c r="D171" s="20">
        <f t="shared" si="16"/>
        <v>462.85994325265455</v>
      </c>
      <c r="E171" s="20">
        <f t="shared" si="15"/>
        <v>184519.11148541351</v>
      </c>
    </row>
    <row r="172" spans="2:5" x14ac:dyDescent="0.35">
      <c r="B172" s="56">
        <f t="shared" si="13"/>
        <v>140</v>
      </c>
      <c r="C172" s="20">
        <f t="shared" si="14"/>
        <v>626.42798018743679</v>
      </c>
      <c r="D172" s="20">
        <f t="shared" si="16"/>
        <v>461.29777871353377</v>
      </c>
      <c r="E172" s="20">
        <f t="shared" si="15"/>
        <v>183892.68350522607</v>
      </c>
    </row>
    <row r="173" spans="2:5" x14ac:dyDescent="0.35">
      <c r="B173" s="56">
        <f t="shared" si="13"/>
        <v>141</v>
      </c>
      <c r="C173" s="20">
        <f t="shared" si="14"/>
        <v>627.99405013790533</v>
      </c>
      <c r="D173" s="20">
        <f t="shared" si="16"/>
        <v>459.73170876306517</v>
      </c>
      <c r="E173" s="20">
        <f t="shared" si="15"/>
        <v>183264.68945508817</v>
      </c>
    </row>
    <row r="174" spans="2:5" x14ac:dyDescent="0.35">
      <c r="B174" s="56">
        <f t="shared" si="13"/>
        <v>142</v>
      </c>
      <c r="C174" s="20">
        <f t="shared" si="14"/>
        <v>629.56403526325005</v>
      </c>
      <c r="D174" s="20">
        <f t="shared" si="16"/>
        <v>458.16172363772046</v>
      </c>
      <c r="E174" s="20">
        <f t="shared" si="15"/>
        <v>182635.12541982491</v>
      </c>
    </row>
    <row r="175" spans="2:5" x14ac:dyDescent="0.35">
      <c r="B175" s="56">
        <f t="shared" si="13"/>
        <v>143</v>
      </c>
      <c r="C175" s="20">
        <f t="shared" si="14"/>
        <v>631.13794535140823</v>
      </c>
      <c r="D175" s="20">
        <f t="shared" si="16"/>
        <v>456.58781354956227</v>
      </c>
      <c r="E175" s="20">
        <f t="shared" si="15"/>
        <v>182003.98747447351</v>
      </c>
    </row>
    <row r="176" spans="2:5" x14ac:dyDescent="0.35">
      <c r="B176" s="56">
        <f t="shared" si="13"/>
        <v>144</v>
      </c>
      <c r="C176" s="20">
        <f t="shared" si="14"/>
        <v>632.71579021478669</v>
      </c>
      <c r="D176" s="20">
        <f t="shared" si="16"/>
        <v>455.00996868618381</v>
      </c>
      <c r="E176" s="20">
        <f t="shared" si="15"/>
        <v>181371.27168425874</v>
      </c>
    </row>
    <row r="177" spans="2:5" x14ac:dyDescent="0.35">
      <c r="B177" s="56">
        <f t="shared" si="13"/>
        <v>145</v>
      </c>
      <c r="C177" s="20">
        <f t="shared" si="14"/>
        <v>634.29757969032357</v>
      </c>
      <c r="D177" s="20">
        <f t="shared" si="16"/>
        <v>453.42817921064687</v>
      </c>
      <c r="E177" s="20">
        <f t="shared" si="15"/>
        <v>180736.97410456842</v>
      </c>
    </row>
    <row r="178" spans="2:5" x14ac:dyDescent="0.35">
      <c r="B178" s="56">
        <f t="shared" si="13"/>
        <v>146</v>
      </c>
      <c r="C178" s="20">
        <f t="shared" si="14"/>
        <v>635.88332363954942</v>
      </c>
      <c r="D178" s="20">
        <f t="shared" si="16"/>
        <v>451.84243526142109</v>
      </c>
      <c r="E178" s="20">
        <f t="shared" si="15"/>
        <v>180101.09078092888</v>
      </c>
    </row>
    <row r="179" spans="2:5" x14ac:dyDescent="0.35">
      <c r="B179" s="56">
        <f t="shared" si="13"/>
        <v>147</v>
      </c>
      <c r="C179" s="20">
        <f t="shared" si="14"/>
        <v>637.47303194864833</v>
      </c>
      <c r="D179" s="20">
        <f t="shared" si="16"/>
        <v>450.25272695232218</v>
      </c>
      <c r="E179" s="20">
        <f t="shared" si="15"/>
        <v>179463.61774898024</v>
      </c>
    </row>
    <row r="180" spans="2:5" x14ac:dyDescent="0.35">
      <c r="B180" s="56"/>
      <c r="C180" s="20"/>
      <c r="D180" s="20"/>
      <c r="E180" s="20"/>
    </row>
    <row r="181" spans="2:5" x14ac:dyDescent="0.35">
      <c r="B181" s="56">
        <f>IF(B179&lt;$B$18,B179+1)+IF(B179=$B$18,B179+0)</f>
        <v>148</v>
      </c>
      <c r="C181" s="20">
        <f>IF(B179&lt;$B$18,$E$18-D181)</f>
        <v>639.06671452851992</v>
      </c>
      <c r="D181" s="20">
        <f>E179*($D$18/12)</f>
        <v>448.65904437245058</v>
      </c>
      <c r="E181" s="20">
        <f>E179-C181</f>
        <v>178824.55103445172</v>
      </c>
    </row>
    <row r="182" spans="2:5" x14ac:dyDescent="0.35">
      <c r="B182" s="56">
        <f t="shared" si="13"/>
        <v>149</v>
      </c>
      <c r="C182" s="20">
        <f t="shared" si="14"/>
        <v>640.66438131484119</v>
      </c>
      <c r="D182" s="20">
        <f t="shared" si="16"/>
        <v>447.06137758612931</v>
      </c>
      <c r="E182" s="20">
        <f t="shared" si="15"/>
        <v>178183.88665313687</v>
      </c>
    </row>
    <row r="183" spans="2:5" x14ac:dyDescent="0.35">
      <c r="B183" s="56">
        <f t="shared" si="13"/>
        <v>150</v>
      </c>
      <c r="C183" s="20">
        <f t="shared" si="14"/>
        <v>642.26604226812833</v>
      </c>
      <c r="D183" s="20">
        <f t="shared" si="16"/>
        <v>445.45971663284217</v>
      </c>
      <c r="E183" s="20">
        <f t="shared" si="15"/>
        <v>177541.62061086873</v>
      </c>
    </row>
    <row r="184" spans="2:5" x14ac:dyDescent="0.35">
      <c r="B184" s="56">
        <f t="shared" si="13"/>
        <v>151</v>
      </c>
      <c r="C184" s="20">
        <f t="shared" si="14"/>
        <v>643.8717073737987</v>
      </c>
      <c r="D184" s="20">
        <f t="shared" si="16"/>
        <v>443.85405152717186</v>
      </c>
      <c r="E184" s="20">
        <f t="shared" si="15"/>
        <v>176897.74890349494</v>
      </c>
    </row>
    <row r="185" spans="2:5" x14ac:dyDescent="0.35">
      <c r="B185" s="56">
        <f t="shared" si="13"/>
        <v>152</v>
      </c>
      <c r="C185" s="20">
        <f t="shared" si="14"/>
        <v>645.48138664223313</v>
      </c>
      <c r="D185" s="20">
        <f t="shared" si="16"/>
        <v>442.24437225873737</v>
      </c>
      <c r="E185" s="20">
        <f t="shared" si="15"/>
        <v>176252.26751685271</v>
      </c>
    </row>
    <row r="186" spans="2:5" x14ac:dyDescent="0.35">
      <c r="B186" s="56">
        <f t="shared" si="13"/>
        <v>153</v>
      </c>
      <c r="C186" s="20">
        <f t="shared" si="14"/>
        <v>647.0950901088388</v>
      </c>
      <c r="D186" s="20">
        <f t="shared" si="16"/>
        <v>440.63066879213176</v>
      </c>
      <c r="E186" s="20">
        <f t="shared" si="15"/>
        <v>175605.17242674387</v>
      </c>
    </row>
    <row r="187" spans="2:5" x14ac:dyDescent="0.35">
      <c r="B187" s="56">
        <f t="shared" si="13"/>
        <v>154</v>
      </c>
      <c r="C187" s="20">
        <f t="shared" si="14"/>
        <v>648.71282783411084</v>
      </c>
      <c r="D187" s="20">
        <f t="shared" si="16"/>
        <v>439.01293106685966</v>
      </c>
      <c r="E187" s="20">
        <f t="shared" si="15"/>
        <v>174956.45959890977</v>
      </c>
    </row>
    <row r="188" spans="2:5" x14ac:dyDescent="0.35">
      <c r="B188" s="56">
        <f t="shared" si="13"/>
        <v>155</v>
      </c>
      <c r="C188" s="20">
        <f t="shared" si="14"/>
        <v>650.33460990369599</v>
      </c>
      <c r="D188" s="20">
        <f t="shared" si="16"/>
        <v>437.39114899727446</v>
      </c>
      <c r="E188" s="20">
        <f t="shared" si="15"/>
        <v>174306.12498900609</v>
      </c>
    </row>
    <row r="189" spans="2:5" x14ac:dyDescent="0.35">
      <c r="B189" s="56">
        <f t="shared" si="13"/>
        <v>156</v>
      </c>
      <c r="C189" s="20">
        <f t="shared" si="14"/>
        <v>651.96044642845527</v>
      </c>
      <c r="D189" s="20">
        <f t="shared" si="16"/>
        <v>435.76531247251523</v>
      </c>
      <c r="E189" s="20">
        <f t="shared" si="15"/>
        <v>173654.16454257764</v>
      </c>
    </row>
    <row r="190" spans="2:5" x14ac:dyDescent="0.35">
      <c r="B190" s="56">
        <f t="shared" si="13"/>
        <v>157</v>
      </c>
      <c r="C190" s="20">
        <f t="shared" si="14"/>
        <v>653.59034754452637</v>
      </c>
      <c r="D190" s="20">
        <f t="shared" si="16"/>
        <v>434.13541135644408</v>
      </c>
      <c r="E190" s="20">
        <f t="shared" si="15"/>
        <v>173000.57419503311</v>
      </c>
    </row>
    <row r="191" spans="2:5" x14ac:dyDescent="0.35">
      <c r="B191" s="56">
        <f t="shared" si="13"/>
        <v>158</v>
      </c>
      <c r="C191" s="20">
        <f t="shared" si="14"/>
        <v>655.22432341338776</v>
      </c>
      <c r="D191" s="20">
        <f t="shared" si="16"/>
        <v>432.5014354875828</v>
      </c>
      <c r="E191" s="20">
        <f t="shared" si="15"/>
        <v>172345.34987161972</v>
      </c>
    </row>
    <row r="192" spans="2:5" x14ac:dyDescent="0.35">
      <c r="B192" s="56">
        <f t="shared" si="13"/>
        <v>159</v>
      </c>
      <c r="C192" s="20">
        <f t="shared" si="14"/>
        <v>656.86238422192127</v>
      </c>
      <c r="D192" s="20">
        <f t="shared" si="16"/>
        <v>430.86337467904929</v>
      </c>
      <c r="E192" s="20">
        <f t="shared" si="15"/>
        <v>171688.4874873978</v>
      </c>
    </row>
    <row r="193" spans="2:5" x14ac:dyDescent="0.35">
      <c r="B193" s="56"/>
      <c r="C193" s="20"/>
      <c r="D193" s="20"/>
      <c r="E193" s="20"/>
    </row>
    <row r="194" spans="2:5" x14ac:dyDescent="0.35">
      <c r="B194" s="56">
        <f>IF(B192&lt;$B$18,B192+1)+IF(B192=$B$18,B192+0)</f>
        <v>160</v>
      </c>
      <c r="C194" s="20">
        <f>IF(B192&lt;$B$18,$E$18-D194)</f>
        <v>658.50454018247592</v>
      </c>
      <c r="D194" s="20">
        <f>E192*($D$18/12)</f>
        <v>429.22121871849453</v>
      </c>
      <c r="E194" s="20">
        <f>E192-C194</f>
        <v>171029.98294721532</v>
      </c>
    </row>
    <row r="195" spans="2:5" x14ac:dyDescent="0.35">
      <c r="B195" s="56">
        <f t="shared" ref="B195:B258" si="17">IF(B194&lt;$B$18,B194+1)+IF(B194=$B$18,B194+0)</f>
        <v>161</v>
      </c>
      <c r="C195" s="20">
        <f t="shared" ref="C195:C213" si="18">IF(B194&lt;$B$18,$E$18-D195)</f>
        <v>660.15080153293218</v>
      </c>
      <c r="D195" s="20">
        <f t="shared" si="16"/>
        <v>427.57495736803833</v>
      </c>
      <c r="E195" s="20">
        <f t="shared" si="15"/>
        <v>170369.83214568239</v>
      </c>
    </row>
    <row r="196" spans="2:5" x14ac:dyDescent="0.35">
      <c r="B196" s="56">
        <f t="shared" si="17"/>
        <v>162</v>
      </c>
      <c r="C196" s="20">
        <f t="shared" si="18"/>
        <v>661.8011785367645</v>
      </c>
      <c r="D196" s="20">
        <f t="shared" si="16"/>
        <v>425.92458036420601</v>
      </c>
      <c r="E196" s="20">
        <f t="shared" si="15"/>
        <v>169708.03096714563</v>
      </c>
    </row>
    <row r="197" spans="2:5" x14ac:dyDescent="0.35">
      <c r="B197" s="56">
        <f t="shared" si="17"/>
        <v>163</v>
      </c>
      <c r="C197" s="20">
        <f t="shared" si="18"/>
        <v>663.45568148310645</v>
      </c>
      <c r="D197" s="20">
        <f t="shared" si="16"/>
        <v>424.27007741786412</v>
      </c>
      <c r="E197" s="20">
        <f t="shared" si="15"/>
        <v>169044.57528566252</v>
      </c>
    </row>
    <row r="198" spans="2:5" x14ac:dyDescent="0.35">
      <c r="B198" s="56">
        <f t="shared" si="17"/>
        <v>164</v>
      </c>
      <c r="C198" s="20">
        <f t="shared" si="18"/>
        <v>665.11432068681415</v>
      </c>
      <c r="D198" s="20">
        <f t="shared" si="16"/>
        <v>422.61143821415629</v>
      </c>
      <c r="E198" s="20">
        <f t="shared" si="15"/>
        <v>168379.4609649757</v>
      </c>
    </row>
    <row r="199" spans="2:5" x14ac:dyDescent="0.35">
      <c r="B199" s="56">
        <f t="shared" si="17"/>
        <v>165</v>
      </c>
      <c r="C199" s="20">
        <f t="shared" si="18"/>
        <v>666.77710648853122</v>
      </c>
      <c r="D199" s="20">
        <f t="shared" si="16"/>
        <v>420.94865241243929</v>
      </c>
      <c r="E199" s="20">
        <f t="shared" si="15"/>
        <v>167712.68385848717</v>
      </c>
    </row>
    <row r="200" spans="2:5" x14ac:dyDescent="0.35">
      <c r="B200" s="56">
        <f t="shared" si="17"/>
        <v>166</v>
      </c>
      <c r="C200" s="20">
        <f t="shared" si="18"/>
        <v>668.4440492547526</v>
      </c>
      <c r="D200" s="20">
        <f t="shared" si="16"/>
        <v>419.28170964621796</v>
      </c>
      <c r="E200" s="20">
        <f t="shared" si="15"/>
        <v>167044.23980923241</v>
      </c>
    </row>
    <row r="201" spans="2:5" x14ac:dyDescent="0.35">
      <c r="B201" s="56">
        <f t="shared" si="17"/>
        <v>167</v>
      </c>
      <c r="C201" s="20">
        <f t="shared" si="18"/>
        <v>670.11515937788954</v>
      </c>
      <c r="D201" s="20">
        <f t="shared" si="16"/>
        <v>417.61059952308102</v>
      </c>
      <c r="E201" s="20">
        <f t="shared" si="15"/>
        <v>166374.12464985452</v>
      </c>
    </row>
    <row r="202" spans="2:5" x14ac:dyDescent="0.35">
      <c r="B202" s="56">
        <f t="shared" si="17"/>
        <v>168</v>
      </c>
      <c r="C202" s="20">
        <f t="shared" si="18"/>
        <v>671.79044727633413</v>
      </c>
      <c r="D202" s="20">
        <f t="shared" si="16"/>
        <v>415.93531162463631</v>
      </c>
      <c r="E202" s="20">
        <f t="shared" si="15"/>
        <v>165702.33420257817</v>
      </c>
    </row>
    <row r="203" spans="2:5" x14ac:dyDescent="0.35">
      <c r="B203" s="56">
        <f t="shared" si="17"/>
        <v>169</v>
      </c>
      <c r="C203" s="20">
        <f t="shared" si="18"/>
        <v>673.46992339452504</v>
      </c>
      <c r="D203" s="20">
        <f t="shared" si="16"/>
        <v>414.25583550644546</v>
      </c>
      <c r="E203" s="20">
        <f t="shared" si="15"/>
        <v>165028.86427918365</v>
      </c>
    </row>
    <row r="204" spans="2:5" x14ac:dyDescent="0.35">
      <c r="B204" s="56">
        <f t="shared" si="17"/>
        <v>170</v>
      </c>
      <c r="C204" s="20">
        <f t="shared" si="18"/>
        <v>675.15359820301137</v>
      </c>
      <c r="D204" s="20">
        <f t="shared" si="16"/>
        <v>412.57216069795913</v>
      </c>
      <c r="E204" s="20">
        <f t="shared" si="15"/>
        <v>164353.71068098064</v>
      </c>
    </row>
    <row r="205" spans="2:5" x14ac:dyDescent="0.35">
      <c r="B205" s="56">
        <f t="shared" si="17"/>
        <v>171</v>
      </c>
      <c r="C205" s="20">
        <f t="shared" si="18"/>
        <v>676.84148219851886</v>
      </c>
      <c r="D205" s="20">
        <f t="shared" si="16"/>
        <v>410.88427670245164</v>
      </c>
      <c r="E205" s="20">
        <f t="shared" si="15"/>
        <v>163676.86919878214</v>
      </c>
    </row>
    <row r="206" spans="2:5" x14ac:dyDescent="0.35">
      <c r="B206" s="56"/>
      <c r="C206" s="20"/>
      <c r="D206" s="20"/>
      <c r="E206" s="20"/>
    </row>
    <row r="207" spans="2:5" x14ac:dyDescent="0.35">
      <c r="B207" s="56">
        <f>IF(B205&lt;$B$18,B205+1)+IF(B205=$B$18,B205+0)</f>
        <v>172</v>
      </c>
      <c r="C207" s="20">
        <f>IF(B205&lt;$B$18,$E$18-D207)</f>
        <v>678.53358590401513</v>
      </c>
      <c r="D207" s="20">
        <f>E205*($D$18/12)</f>
        <v>409.19217299695538</v>
      </c>
      <c r="E207" s="20">
        <f>E205-C207</f>
        <v>162998.33561287812</v>
      </c>
    </row>
    <row r="208" spans="2:5" x14ac:dyDescent="0.35">
      <c r="B208" s="56">
        <f t="shared" si="17"/>
        <v>173</v>
      </c>
      <c r="C208" s="20">
        <f t="shared" si="18"/>
        <v>680.22991986877514</v>
      </c>
      <c r="D208" s="20">
        <f t="shared" si="16"/>
        <v>407.49583903219531</v>
      </c>
      <c r="E208" s="20">
        <f t="shared" si="15"/>
        <v>162318.10569300933</v>
      </c>
    </row>
    <row r="209" spans="2:5" x14ac:dyDescent="0.35">
      <c r="B209" s="56">
        <f t="shared" si="17"/>
        <v>174</v>
      </c>
      <c r="C209" s="20">
        <f t="shared" si="18"/>
        <v>681.93049466844718</v>
      </c>
      <c r="D209" s="20">
        <f t="shared" si="16"/>
        <v>405.79526423252332</v>
      </c>
      <c r="E209" s="20">
        <f t="shared" si="15"/>
        <v>161636.17519834088</v>
      </c>
    </row>
    <row r="210" spans="2:5" x14ac:dyDescent="0.35">
      <c r="B210" s="56">
        <f t="shared" si="17"/>
        <v>175</v>
      </c>
      <c r="C210" s="20">
        <f t="shared" si="18"/>
        <v>683.63532090511831</v>
      </c>
      <c r="D210" s="20">
        <f t="shared" si="16"/>
        <v>404.0904379958522</v>
      </c>
      <c r="E210" s="20">
        <f t="shared" si="15"/>
        <v>160952.53987743575</v>
      </c>
    </row>
    <row r="211" spans="2:5" x14ac:dyDescent="0.35">
      <c r="B211" s="56">
        <f t="shared" si="17"/>
        <v>176</v>
      </c>
      <c r="C211" s="20">
        <f t="shared" si="18"/>
        <v>685.3444092073812</v>
      </c>
      <c r="D211" s="20">
        <f t="shared" si="16"/>
        <v>402.38134969358936</v>
      </c>
      <c r="E211" s="20">
        <f t="shared" si="15"/>
        <v>160267.19546822837</v>
      </c>
    </row>
    <row r="212" spans="2:5" x14ac:dyDescent="0.35">
      <c r="B212" s="56">
        <f t="shared" si="17"/>
        <v>177</v>
      </c>
      <c r="C212" s="20">
        <f t="shared" si="18"/>
        <v>687.05777023039957</v>
      </c>
      <c r="D212" s="20">
        <f t="shared" si="16"/>
        <v>400.66798867057094</v>
      </c>
      <c r="E212" s="20">
        <f t="shared" si="15"/>
        <v>159580.13769799797</v>
      </c>
    </row>
    <row r="213" spans="2:5" x14ac:dyDescent="0.35">
      <c r="B213" s="56">
        <f t="shared" si="17"/>
        <v>178</v>
      </c>
      <c r="C213" s="20">
        <f t="shared" si="18"/>
        <v>688.77541465597551</v>
      </c>
      <c r="D213" s="20">
        <f t="shared" si="16"/>
        <v>398.95034424499494</v>
      </c>
      <c r="E213" s="20">
        <f t="shared" si="15"/>
        <v>158891.36228334199</v>
      </c>
    </row>
    <row r="214" spans="2:5" x14ac:dyDescent="0.35">
      <c r="B214" s="56">
        <f t="shared" si="17"/>
        <v>179</v>
      </c>
      <c r="C214" s="20">
        <f>IF(B213&lt;$B$18,$E$18-D214)</f>
        <v>690.49735319261549</v>
      </c>
      <c r="D214" s="20">
        <f t="shared" si="16"/>
        <v>397.22840570835501</v>
      </c>
      <c r="E214" s="20">
        <f t="shared" si="15"/>
        <v>158200.86493014937</v>
      </c>
    </row>
    <row r="215" spans="2:5" x14ac:dyDescent="0.35">
      <c r="B215" s="56">
        <f t="shared" si="17"/>
        <v>180</v>
      </c>
      <c r="C215" s="20">
        <f>IF(B214&lt;$B$18,$E$18-D215)</f>
        <v>692.22359657559707</v>
      </c>
      <c r="D215" s="20">
        <f t="shared" si="16"/>
        <v>395.50216232537343</v>
      </c>
      <c r="E215" s="20">
        <f t="shared" si="15"/>
        <v>157508.64133357379</v>
      </c>
    </row>
    <row r="216" spans="2:5" x14ac:dyDescent="0.35">
      <c r="B216" s="56">
        <f t="shared" si="17"/>
        <v>181</v>
      </c>
      <c r="C216" s="20">
        <f>IF(B215&lt;$B$18,$E$18-D216)</f>
        <v>693.95415556703597</v>
      </c>
      <c r="D216" s="20">
        <f t="shared" si="16"/>
        <v>393.77160333393448</v>
      </c>
      <c r="E216" s="20">
        <f t="shared" si="15"/>
        <v>156814.68717800674</v>
      </c>
    </row>
    <row r="217" spans="2:5" x14ac:dyDescent="0.35">
      <c r="B217" s="56">
        <f t="shared" si="17"/>
        <v>182</v>
      </c>
      <c r="C217" s="20">
        <f>IF(B216&lt;$B$18,$E$18-D217)</f>
        <v>695.68904095595371</v>
      </c>
      <c r="D217" s="20">
        <f t="shared" si="16"/>
        <v>392.03671794501685</v>
      </c>
      <c r="E217" s="20">
        <f t="shared" si="15"/>
        <v>156118.9981370508</v>
      </c>
    </row>
    <row r="218" spans="2:5" x14ac:dyDescent="0.35">
      <c r="B218" s="56">
        <f t="shared" si="17"/>
        <v>183</v>
      </c>
      <c r="C218" s="20">
        <f t="shared" ref="C218:C281" si="19">IF(B217&lt;$B$18,$E$18-D218)</f>
        <v>697.42826355834347</v>
      </c>
      <c r="D218" s="20">
        <f t="shared" si="16"/>
        <v>390.29749534262703</v>
      </c>
      <c r="E218" s="20">
        <f t="shared" si="15"/>
        <v>155421.56987349247</v>
      </c>
    </row>
    <row r="219" spans="2:5" x14ac:dyDescent="0.35">
      <c r="B219" s="56"/>
      <c r="C219" s="20"/>
      <c r="D219" s="20"/>
      <c r="E219" s="20"/>
    </row>
    <row r="220" spans="2:5" x14ac:dyDescent="0.35">
      <c r="B220" s="56">
        <f>IF(B218&lt;$B$18,B218+1)+IF(B218=$B$18,B218+0)</f>
        <v>184</v>
      </c>
      <c r="C220" s="20">
        <f>IF(B218&lt;$B$18,$E$18-D220)</f>
        <v>699.17183421723939</v>
      </c>
      <c r="D220" s="20">
        <f>E218*($D$18/12)</f>
        <v>388.55392468373117</v>
      </c>
      <c r="E220" s="20">
        <f>E218-C220</f>
        <v>154722.39803927523</v>
      </c>
    </row>
    <row r="221" spans="2:5" x14ac:dyDescent="0.35">
      <c r="B221" s="56">
        <f t="shared" si="17"/>
        <v>185</v>
      </c>
      <c r="C221" s="20">
        <f t="shared" si="19"/>
        <v>700.91976380278243</v>
      </c>
      <c r="D221" s="20">
        <f t="shared" si="16"/>
        <v>386.80599509818808</v>
      </c>
      <c r="E221" s="20">
        <f t="shared" ref="E221:E284" si="20">E220-C221</f>
        <v>154021.47827547244</v>
      </c>
    </row>
    <row r="222" spans="2:5" x14ac:dyDescent="0.35">
      <c r="B222" s="56">
        <f t="shared" si="17"/>
        <v>186</v>
      </c>
      <c r="C222" s="20">
        <f t="shared" si="19"/>
        <v>702.67206321228946</v>
      </c>
      <c r="D222" s="20">
        <f t="shared" si="16"/>
        <v>385.0536956886811</v>
      </c>
      <c r="E222" s="20">
        <f t="shared" si="20"/>
        <v>153318.80621226016</v>
      </c>
    </row>
    <row r="223" spans="2:5" x14ac:dyDescent="0.35">
      <c r="B223" s="56">
        <f t="shared" si="17"/>
        <v>187</v>
      </c>
      <c r="C223" s="20">
        <f t="shared" si="19"/>
        <v>704.42874337032003</v>
      </c>
      <c r="D223" s="20">
        <f t="shared" si="16"/>
        <v>383.29701553065041</v>
      </c>
      <c r="E223" s="20">
        <f t="shared" si="20"/>
        <v>152614.37746888984</v>
      </c>
    </row>
    <row r="224" spans="2:5" x14ac:dyDescent="0.35">
      <c r="B224" s="56">
        <f t="shared" si="17"/>
        <v>188</v>
      </c>
      <c r="C224" s="20">
        <f t="shared" si="19"/>
        <v>706.18981522874583</v>
      </c>
      <c r="D224" s="20">
        <f t="shared" si="16"/>
        <v>381.53594367222462</v>
      </c>
      <c r="E224" s="20">
        <f t="shared" si="20"/>
        <v>151908.18765366109</v>
      </c>
    </row>
    <row r="225" spans="2:5" x14ac:dyDescent="0.35">
      <c r="B225" s="56">
        <f t="shared" si="17"/>
        <v>189</v>
      </c>
      <c r="C225" s="20">
        <f t="shared" si="19"/>
        <v>707.95528976681771</v>
      </c>
      <c r="D225" s="20">
        <f t="shared" si="16"/>
        <v>379.77046913415273</v>
      </c>
      <c r="E225" s="20">
        <f t="shared" si="20"/>
        <v>151200.23236389429</v>
      </c>
    </row>
    <row r="226" spans="2:5" x14ac:dyDescent="0.35">
      <c r="B226" s="56">
        <f t="shared" si="17"/>
        <v>190</v>
      </c>
      <c r="C226" s="20">
        <f t="shared" si="19"/>
        <v>709.72517799123477</v>
      </c>
      <c r="D226" s="20">
        <f t="shared" si="16"/>
        <v>378.00058090973573</v>
      </c>
      <c r="E226" s="20">
        <f t="shared" si="20"/>
        <v>150490.50718590306</v>
      </c>
    </row>
    <row r="227" spans="2:5" x14ac:dyDescent="0.35">
      <c r="B227" s="56">
        <f t="shared" si="17"/>
        <v>191</v>
      </c>
      <c r="C227" s="20">
        <f t="shared" si="19"/>
        <v>711.49949093621285</v>
      </c>
      <c r="D227" s="20">
        <f t="shared" si="16"/>
        <v>376.22626796475765</v>
      </c>
      <c r="E227" s="20">
        <f t="shared" si="20"/>
        <v>149779.00769496686</v>
      </c>
    </row>
    <row r="228" spans="2:5" x14ac:dyDescent="0.35">
      <c r="B228" s="56">
        <f t="shared" si="17"/>
        <v>192</v>
      </c>
      <c r="C228" s="20">
        <f t="shared" si="19"/>
        <v>713.27823966355334</v>
      </c>
      <c r="D228" s="20">
        <f t="shared" si="16"/>
        <v>374.44751923741717</v>
      </c>
      <c r="E228" s="20">
        <f t="shared" si="20"/>
        <v>149065.72945530331</v>
      </c>
    </row>
    <row r="229" spans="2:5" x14ac:dyDescent="0.35">
      <c r="B229" s="56">
        <f t="shared" si="17"/>
        <v>193</v>
      </c>
      <c r="C229" s="20">
        <f t="shared" si="19"/>
        <v>715.06143526271217</v>
      </c>
      <c r="D229" s="20">
        <f t="shared" si="16"/>
        <v>372.66432363825828</v>
      </c>
      <c r="E229" s="20">
        <f t="shared" si="20"/>
        <v>148350.66802004061</v>
      </c>
    </row>
    <row r="230" spans="2:5" x14ac:dyDescent="0.35">
      <c r="B230" s="56">
        <f t="shared" si="17"/>
        <v>194</v>
      </c>
      <c r="C230" s="20">
        <f t="shared" si="19"/>
        <v>716.84908885086895</v>
      </c>
      <c r="D230" s="20">
        <f t="shared" ref="D230:D293" si="21">E229*($D$18/12)</f>
        <v>370.87667005010155</v>
      </c>
      <c r="E230" s="20">
        <f t="shared" si="20"/>
        <v>147633.81893118974</v>
      </c>
    </row>
    <row r="231" spans="2:5" x14ac:dyDescent="0.35">
      <c r="B231" s="56">
        <f t="shared" si="17"/>
        <v>195</v>
      </c>
      <c r="C231" s="20">
        <f t="shared" si="19"/>
        <v>718.6412115729961</v>
      </c>
      <c r="D231" s="20">
        <f t="shared" si="21"/>
        <v>369.08454732797435</v>
      </c>
      <c r="E231" s="20">
        <f t="shared" si="20"/>
        <v>146915.17771961674</v>
      </c>
    </row>
    <row r="232" spans="2:5" x14ac:dyDescent="0.35">
      <c r="B232" s="56">
        <f t="shared" si="17"/>
        <v>196</v>
      </c>
      <c r="C232" s="20">
        <f t="shared" si="19"/>
        <v>720.43781460192872</v>
      </c>
      <c r="D232" s="20">
        <f t="shared" si="21"/>
        <v>367.28794429904184</v>
      </c>
      <c r="E232" s="20">
        <f t="shared" si="20"/>
        <v>146194.73990501481</v>
      </c>
    </row>
    <row r="233" spans="2:5" x14ac:dyDescent="0.35">
      <c r="B233" s="56">
        <f t="shared" si="17"/>
        <v>197</v>
      </c>
      <c r="C233" s="20">
        <f t="shared" si="19"/>
        <v>722.23890913843343</v>
      </c>
      <c r="D233" s="20">
        <f t="shared" si="21"/>
        <v>365.48684976253702</v>
      </c>
      <c r="E233" s="20">
        <f t="shared" si="20"/>
        <v>145472.50099587638</v>
      </c>
    </row>
    <row r="234" spans="2:5" x14ac:dyDescent="0.35">
      <c r="B234" s="56">
        <f t="shared" si="17"/>
        <v>198</v>
      </c>
      <c r="C234" s="20">
        <f t="shared" si="19"/>
        <v>724.0445064112796</v>
      </c>
      <c r="D234" s="20">
        <f t="shared" si="21"/>
        <v>363.68125248969096</v>
      </c>
      <c r="E234" s="20">
        <f t="shared" si="20"/>
        <v>144748.45648946511</v>
      </c>
    </row>
    <row r="235" spans="2:5" x14ac:dyDescent="0.35">
      <c r="B235" s="56">
        <f t="shared" si="17"/>
        <v>199</v>
      </c>
      <c r="C235" s="20">
        <f t="shared" si="19"/>
        <v>725.85461767730771</v>
      </c>
      <c r="D235" s="20">
        <f t="shared" si="21"/>
        <v>361.87114122366279</v>
      </c>
      <c r="E235" s="20">
        <f t="shared" si="20"/>
        <v>144022.6018717878</v>
      </c>
    </row>
    <row r="236" spans="2:5" x14ac:dyDescent="0.35">
      <c r="B236" s="56">
        <f t="shared" si="17"/>
        <v>200</v>
      </c>
      <c r="C236" s="20">
        <f t="shared" si="19"/>
        <v>727.66925422150098</v>
      </c>
      <c r="D236" s="20">
        <f t="shared" si="21"/>
        <v>360.05650467946953</v>
      </c>
      <c r="E236" s="20">
        <f t="shared" si="20"/>
        <v>143294.93261756632</v>
      </c>
    </row>
    <row r="237" spans="2:5" x14ac:dyDescent="0.35">
      <c r="B237" s="56">
        <f t="shared" si="17"/>
        <v>201</v>
      </c>
      <c r="C237" s="20">
        <f t="shared" si="19"/>
        <v>729.48842735705466</v>
      </c>
      <c r="D237" s="20">
        <f t="shared" si="21"/>
        <v>358.23733154391579</v>
      </c>
      <c r="E237" s="20">
        <f t="shared" si="20"/>
        <v>142565.44419020927</v>
      </c>
    </row>
    <row r="238" spans="2:5" x14ac:dyDescent="0.35">
      <c r="B238" s="56">
        <f t="shared" si="17"/>
        <v>202</v>
      </c>
      <c r="C238" s="20">
        <f t="shared" si="19"/>
        <v>731.31214842544728</v>
      </c>
      <c r="D238" s="20">
        <f t="shared" si="21"/>
        <v>356.41361047552317</v>
      </c>
      <c r="E238" s="20">
        <f t="shared" si="20"/>
        <v>141834.13204178383</v>
      </c>
    </row>
    <row r="239" spans="2:5" x14ac:dyDescent="0.35">
      <c r="B239" s="56">
        <f t="shared" si="17"/>
        <v>203</v>
      </c>
      <c r="C239" s="20">
        <f t="shared" si="19"/>
        <v>733.14042879651095</v>
      </c>
      <c r="D239" s="20">
        <f t="shared" si="21"/>
        <v>354.58533010445956</v>
      </c>
      <c r="E239" s="20">
        <f t="shared" si="20"/>
        <v>141100.99161298733</v>
      </c>
    </row>
    <row r="240" spans="2:5" x14ac:dyDescent="0.35">
      <c r="B240" s="56">
        <f t="shared" si="17"/>
        <v>204</v>
      </c>
      <c r="C240" s="20">
        <f t="shared" si="19"/>
        <v>734.97327986850223</v>
      </c>
      <c r="D240" s="20">
        <f t="shared" si="21"/>
        <v>352.75247903246833</v>
      </c>
      <c r="E240" s="20">
        <f t="shared" si="20"/>
        <v>140366.01833311882</v>
      </c>
    </row>
    <row r="241" spans="2:5" x14ac:dyDescent="0.35">
      <c r="B241" s="56">
        <f t="shared" si="17"/>
        <v>205</v>
      </c>
      <c r="C241" s="20">
        <f t="shared" si="19"/>
        <v>736.81071306817353</v>
      </c>
      <c r="D241" s="20">
        <f t="shared" si="21"/>
        <v>350.91504583279703</v>
      </c>
      <c r="E241" s="20">
        <f t="shared" si="20"/>
        <v>139629.20762005064</v>
      </c>
    </row>
    <row r="242" spans="2:5" x14ac:dyDescent="0.35">
      <c r="B242" s="56">
        <f t="shared" si="17"/>
        <v>206</v>
      </c>
      <c r="C242" s="20">
        <f t="shared" si="19"/>
        <v>738.65273985084389</v>
      </c>
      <c r="D242" s="20">
        <f t="shared" si="21"/>
        <v>349.07301905012662</v>
      </c>
      <c r="E242" s="20">
        <f t="shared" si="20"/>
        <v>138890.55488019981</v>
      </c>
    </row>
    <row r="243" spans="2:5" x14ac:dyDescent="0.35">
      <c r="B243" s="56">
        <f t="shared" si="17"/>
        <v>207</v>
      </c>
      <c r="C243" s="20">
        <f t="shared" si="19"/>
        <v>740.49937170047099</v>
      </c>
      <c r="D243" s="20">
        <f t="shared" si="21"/>
        <v>347.22638720049952</v>
      </c>
      <c r="E243" s="20">
        <f t="shared" si="20"/>
        <v>138150.05550849932</v>
      </c>
    </row>
    <row r="244" spans="2:5" x14ac:dyDescent="0.35">
      <c r="B244" s="56">
        <f t="shared" si="17"/>
        <v>208</v>
      </c>
      <c r="C244" s="20">
        <f t="shared" si="19"/>
        <v>742.35062012972219</v>
      </c>
      <c r="D244" s="20">
        <f t="shared" si="21"/>
        <v>345.37513877124832</v>
      </c>
      <c r="E244" s="20">
        <f t="shared" si="20"/>
        <v>137407.7048883696</v>
      </c>
    </row>
    <row r="245" spans="2:5" x14ac:dyDescent="0.35">
      <c r="B245" s="56">
        <f t="shared" si="17"/>
        <v>209</v>
      </c>
      <c r="C245" s="20">
        <f t="shared" si="19"/>
        <v>744.20649668004648</v>
      </c>
      <c r="D245" s="20">
        <f t="shared" si="21"/>
        <v>343.51926222092402</v>
      </c>
      <c r="E245" s="20">
        <f t="shared" si="20"/>
        <v>136663.49839168956</v>
      </c>
    </row>
    <row r="246" spans="2:5" x14ac:dyDescent="0.35">
      <c r="B246" s="56">
        <f t="shared" si="17"/>
        <v>210</v>
      </c>
      <c r="C246" s="20">
        <f t="shared" si="19"/>
        <v>746.0670129217466</v>
      </c>
      <c r="D246" s="20">
        <f t="shared" si="21"/>
        <v>341.65874597922391</v>
      </c>
      <c r="E246" s="20">
        <f t="shared" si="20"/>
        <v>135917.43137876783</v>
      </c>
    </row>
    <row r="247" spans="2:5" x14ac:dyDescent="0.35">
      <c r="B247" s="56">
        <f t="shared" si="17"/>
        <v>211</v>
      </c>
      <c r="C247" s="20">
        <f t="shared" si="19"/>
        <v>747.93218045405092</v>
      </c>
      <c r="D247" s="20">
        <f t="shared" si="21"/>
        <v>339.79357844691958</v>
      </c>
      <c r="E247" s="20">
        <f t="shared" si="20"/>
        <v>135169.49919831377</v>
      </c>
    </row>
    <row r="248" spans="2:5" x14ac:dyDescent="0.35">
      <c r="B248" s="56">
        <f t="shared" si="17"/>
        <v>212</v>
      </c>
      <c r="C248" s="20">
        <f t="shared" si="19"/>
        <v>749.80201090518608</v>
      </c>
      <c r="D248" s="20">
        <f t="shared" si="21"/>
        <v>337.92374799578442</v>
      </c>
      <c r="E248" s="20">
        <f t="shared" si="20"/>
        <v>134419.6971874086</v>
      </c>
    </row>
    <row r="249" spans="2:5" x14ac:dyDescent="0.35">
      <c r="B249" s="56">
        <f t="shared" si="17"/>
        <v>213</v>
      </c>
      <c r="C249" s="20">
        <f t="shared" si="19"/>
        <v>751.67651593244898</v>
      </c>
      <c r="D249" s="20">
        <f t="shared" si="21"/>
        <v>336.04924296852153</v>
      </c>
      <c r="E249" s="20">
        <f t="shared" si="20"/>
        <v>133668.02067147614</v>
      </c>
    </row>
    <row r="250" spans="2:5" x14ac:dyDescent="0.35">
      <c r="B250" s="56">
        <f t="shared" si="17"/>
        <v>214</v>
      </c>
      <c r="C250" s="20">
        <f t="shared" si="19"/>
        <v>753.55570722228015</v>
      </c>
      <c r="D250" s="20">
        <f t="shared" si="21"/>
        <v>334.17005167869036</v>
      </c>
      <c r="E250" s="20">
        <f t="shared" si="20"/>
        <v>132914.46496425386</v>
      </c>
    </row>
    <row r="251" spans="2:5" x14ac:dyDescent="0.35">
      <c r="B251" s="56">
        <f t="shared" si="17"/>
        <v>215</v>
      </c>
      <c r="C251" s="20">
        <f t="shared" si="19"/>
        <v>755.43959649033582</v>
      </c>
      <c r="D251" s="20">
        <f t="shared" si="21"/>
        <v>332.28616241063463</v>
      </c>
      <c r="E251" s="20">
        <f t="shared" si="20"/>
        <v>132159.02536776353</v>
      </c>
    </row>
    <row r="252" spans="2:5" x14ac:dyDescent="0.35">
      <c r="B252" s="56">
        <f t="shared" si="17"/>
        <v>216</v>
      </c>
      <c r="C252" s="20">
        <f t="shared" si="19"/>
        <v>757.32819548156158</v>
      </c>
      <c r="D252" s="20">
        <f t="shared" si="21"/>
        <v>330.39756341940887</v>
      </c>
      <c r="E252" s="20">
        <f t="shared" si="20"/>
        <v>131401.69717228197</v>
      </c>
    </row>
    <row r="253" spans="2:5" x14ac:dyDescent="0.35">
      <c r="B253" s="56">
        <f t="shared" si="17"/>
        <v>217</v>
      </c>
      <c r="C253" s="20">
        <f t="shared" si="19"/>
        <v>759.2215159702655</v>
      </c>
      <c r="D253" s="20">
        <f t="shared" si="21"/>
        <v>328.50424293070495</v>
      </c>
      <c r="E253" s="20">
        <f t="shared" si="20"/>
        <v>130642.47565631171</v>
      </c>
    </row>
    <row r="254" spans="2:5" x14ac:dyDescent="0.35">
      <c r="B254" s="56">
        <f t="shared" si="17"/>
        <v>218</v>
      </c>
      <c r="C254" s="20">
        <f t="shared" si="19"/>
        <v>761.11956976019121</v>
      </c>
      <c r="D254" s="20">
        <f t="shared" si="21"/>
        <v>326.60618914077929</v>
      </c>
      <c r="E254" s="20">
        <f t="shared" si="20"/>
        <v>129881.35608655152</v>
      </c>
    </row>
    <row r="255" spans="2:5" x14ac:dyDescent="0.35">
      <c r="B255" s="56">
        <f t="shared" si="17"/>
        <v>219</v>
      </c>
      <c r="C255" s="20">
        <f t="shared" si="19"/>
        <v>763.0223686845917</v>
      </c>
      <c r="D255" s="20">
        <f t="shared" si="21"/>
        <v>324.70339021637881</v>
      </c>
      <c r="E255" s="20">
        <f t="shared" si="20"/>
        <v>129118.33371786693</v>
      </c>
    </row>
    <row r="256" spans="2:5" x14ac:dyDescent="0.35">
      <c r="B256" s="56">
        <f t="shared" si="17"/>
        <v>220</v>
      </c>
      <c r="C256" s="20">
        <f t="shared" si="19"/>
        <v>764.92992460630319</v>
      </c>
      <c r="D256" s="20">
        <f t="shared" si="21"/>
        <v>322.79583429466732</v>
      </c>
      <c r="E256" s="20">
        <f t="shared" si="20"/>
        <v>128353.40379326063</v>
      </c>
    </row>
    <row r="257" spans="2:5" x14ac:dyDescent="0.35">
      <c r="B257" s="56">
        <f t="shared" si="17"/>
        <v>221</v>
      </c>
      <c r="C257" s="20">
        <f t="shared" si="19"/>
        <v>766.84224941781895</v>
      </c>
      <c r="D257" s="20">
        <f t="shared" si="21"/>
        <v>320.88350948315156</v>
      </c>
      <c r="E257" s="20">
        <f t="shared" si="20"/>
        <v>127586.56154384281</v>
      </c>
    </row>
    <row r="258" spans="2:5" x14ac:dyDescent="0.35">
      <c r="B258" s="56">
        <f t="shared" si="17"/>
        <v>222</v>
      </c>
      <c r="C258" s="20">
        <f t="shared" si="19"/>
        <v>768.75935504136351</v>
      </c>
      <c r="D258" s="20">
        <f t="shared" si="21"/>
        <v>318.966403859607</v>
      </c>
      <c r="E258" s="20">
        <f t="shared" si="20"/>
        <v>126817.80218880145</v>
      </c>
    </row>
    <row r="259" spans="2:5" x14ac:dyDescent="0.35">
      <c r="B259" s="56">
        <f t="shared" ref="B259:B322" si="22">IF(B258&lt;$B$18,B258+1)+IF(B258=$B$18,B258+0)</f>
        <v>223</v>
      </c>
      <c r="C259" s="20">
        <f t="shared" si="19"/>
        <v>770.6812534289669</v>
      </c>
      <c r="D259" s="20">
        <f t="shared" si="21"/>
        <v>317.04450547200361</v>
      </c>
      <c r="E259" s="20">
        <f t="shared" si="20"/>
        <v>126047.12093537248</v>
      </c>
    </row>
    <row r="260" spans="2:5" x14ac:dyDescent="0.35">
      <c r="B260" s="56">
        <f t="shared" si="22"/>
        <v>224</v>
      </c>
      <c r="C260" s="20">
        <f t="shared" si="19"/>
        <v>772.60795656253936</v>
      </c>
      <c r="D260" s="20">
        <f t="shared" si="21"/>
        <v>315.1178023384312</v>
      </c>
      <c r="E260" s="20">
        <f t="shared" si="20"/>
        <v>125274.51297880994</v>
      </c>
    </row>
    <row r="261" spans="2:5" x14ac:dyDescent="0.35">
      <c r="B261" s="56">
        <f t="shared" si="22"/>
        <v>225</v>
      </c>
      <c r="C261" s="20">
        <f t="shared" si="19"/>
        <v>774.53947645394555</v>
      </c>
      <c r="D261" s="20">
        <f t="shared" si="21"/>
        <v>313.18628244702489</v>
      </c>
      <c r="E261" s="20">
        <f t="shared" si="20"/>
        <v>124499.97350235599</v>
      </c>
    </row>
    <row r="262" spans="2:5" x14ac:dyDescent="0.35">
      <c r="B262" s="56">
        <f t="shared" si="22"/>
        <v>226</v>
      </c>
      <c r="C262" s="20">
        <f t="shared" si="19"/>
        <v>776.47582514508053</v>
      </c>
      <c r="D262" s="20">
        <f t="shared" si="21"/>
        <v>311.24993375588997</v>
      </c>
      <c r="E262" s="20">
        <f t="shared" si="20"/>
        <v>123723.49767721091</v>
      </c>
    </row>
    <row r="263" spans="2:5" x14ac:dyDescent="0.35">
      <c r="B263" s="56">
        <f t="shared" si="22"/>
        <v>227</v>
      </c>
      <c r="C263" s="20">
        <f t="shared" si="19"/>
        <v>778.41701470794328</v>
      </c>
      <c r="D263" s="20">
        <f t="shared" si="21"/>
        <v>309.30874419302728</v>
      </c>
      <c r="E263" s="20">
        <f t="shared" si="20"/>
        <v>122945.08066250297</v>
      </c>
    </row>
    <row r="264" spans="2:5" x14ac:dyDescent="0.35">
      <c r="B264" s="56">
        <f t="shared" si="22"/>
        <v>228</v>
      </c>
      <c r="C264" s="20">
        <f t="shared" si="19"/>
        <v>780.3630572447131</v>
      </c>
      <c r="D264" s="20">
        <f t="shared" si="21"/>
        <v>307.3627016562574</v>
      </c>
      <c r="E264" s="20">
        <f t="shared" si="20"/>
        <v>122164.71760525825</v>
      </c>
    </row>
    <row r="265" spans="2:5" x14ac:dyDescent="0.35">
      <c r="B265" s="56">
        <f t="shared" si="22"/>
        <v>229</v>
      </c>
      <c r="C265" s="20">
        <f t="shared" si="19"/>
        <v>782.3139648878248</v>
      </c>
      <c r="D265" s="20">
        <f t="shared" si="21"/>
        <v>305.41179401314565</v>
      </c>
      <c r="E265" s="20">
        <f t="shared" si="20"/>
        <v>121382.40364037042</v>
      </c>
    </row>
    <row r="266" spans="2:5" x14ac:dyDescent="0.35">
      <c r="B266" s="56">
        <f t="shared" si="22"/>
        <v>230</v>
      </c>
      <c r="C266" s="20">
        <f t="shared" si="19"/>
        <v>784.26974980004445</v>
      </c>
      <c r="D266" s="20">
        <f t="shared" si="21"/>
        <v>303.45600910092605</v>
      </c>
      <c r="E266" s="20">
        <f t="shared" si="20"/>
        <v>120598.13389057037</v>
      </c>
    </row>
    <row r="267" spans="2:5" x14ac:dyDescent="0.35">
      <c r="B267" s="56">
        <f t="shared" si="22"/>
        <v>231</v>
      </c>
      <c r="C267" s="20">
        <f t="shared" si="19"/>
        <v>786.23042417454462</v>
      </c>
      <c r="D267" s="20">
        <f t="shared" si="21"/>
        <v>301.49533472642594</v>
      </c>
      <c r="E267" s="20">
        <f t="shared" si="20"/>
        <v>119811.90346639583</v>
      </c>
    </row>
    <row r="268" spans="2:5" x14ac:dyDescent="0.35">
      <c r="B268" s="56">
        <f t="shared" si="22"/>
        <v>232</v>
      </c>
      <c r="C268" s="20">
        <f t="shared" si="19"/>
        <v>788.19600023498094</v>
      </c>
      <c r="D268" s="20">
        <f t="shared" si="21"/>
        <v>299.52975866598956</v>
      </c>
      <c r="E268" s="20">
        <f t="shared" si="20"/>
        <v>119023.70746616085</v>
      </c>
    </row>
    <row r="269" spans="2:5" x14ac:dyDescent="0.35">
      <c r="B269" s="56">
        <f t="shared" si="22"/>
        <v>233</v>
      </c>
      <c r="C269" s="20">
        <f t="shared" si="19"/>
        <v>790.16649023556829</v>
      </c>
      <c r="D269" s="20">
        <f t="shared" si="21"/>
        <v>297.55926866540216</v>
      </c>
      <c r="E269" s="20">
        <f t="shared" si="20"/>
        <v>118233.54097592528</v>
      </c>
    </row>
    <row r="270" spans="2:5" x14ac:dyDescent="0.35">
      <c r="B270" s="56">
        <f t="shared" si="22"/>
        <v>234</v>
      </c>
      <c r="C270" s="20">
        <f t="shared" si="19"/>
        <v>792.1419064611573</v>
      </c>
      <c r="D270" s="20">
        <f t="shared" si="21"/>
        <v>295.5838524398132</v>
      </c>
      <c r="E270" s="20">
        <f t="shared" si="20"/>
        <v>117441.39906946413</v>
      </c>
    </row>
    <row r="271" spans="2:5" x14ac:dyDescent="0.35">
      <c r="B271" s="56">
        <f t="shared" si="22"/>
        <v>235</v>
      </c>
      <c r="C271" s="20">
        <f t="shared" si="19"/>
        <v>794.12226122731022</v>
      </c>
      <c r="D271" s="20">
        <f t="shared" si="21"/>
        <v>293.60349767366034</v>
      </c>
      <c r="E271" s="20">
        <f t="shared" si="20"/>
        <v>116647.27680823681</v>
      </c>
    </row>
    <row r="272" spans="2:5" x14ac:dyDescent="0.35">
      <c r="B272" s="56">
        <f t="shared" si="22"/>
        <v>236</v>
      </c>
      <c r="C272" s="20">
        <f t="shared" si="19"/>
        <v>796.1075668803785</v>
      </c>
      <c r="D272" s="20">
        <f t="shared" si="21"/>
        <v>291.61819202059206</v>
      </c>
      <c r="E272" s="20">
        <f t="shared" si="20"/>
        <v>115851.16924135643</v>
      </c>
    </row>
    <row r="273" spans="2:5" x14ac:dyDescent="0.35">
      <c r="B273" s="56">
        <f t="shared" si="22"/>
        <v>237</v>
      </c>
      <c r="C273" s="20">
        <f t="shared" si="19"/>
        <v>798.09783579757936</v>
      </c>
      <c r="D273" s="20">
        <f t="shared" si="21"/>
        <v>289.62792310339108</v>
      </c>
      <c r="E273" s="20">
        <f t="shared" si="20"/>
        <v>115053.07140555885</v>
      </c>
    </row>
    <row r="274" spans="2:5" x14ac:dyDescent="0.35">
      <c r="B274" s="56">
        <f t="shared" si="22"/>
        <v>238</v>
      </c>
      <c r="C274" s="20">
        <f t="shared" si="19"/>
        <v>800.09308038707331</v>
      </c>
      <c r="D274" s="20">
        <f t="shared" si="21"/>
        <v>287.63267851389713</v>
      </c>
      <c r="E274" s="20">
        <f t="shared" si="20"/>
        <v>114252.97832517177</v>
      </c>
    </row>
    <row r="275" spans="2:5" x14ac:dyDescent="0.35">
      <c r="B275" s="56">
        <f t="shared" si="22"/>
        <v>239</v>
      </c>
      <c r="C275" s="20">
        <f t="shared" si="19"/>
        <v>802.09331308804099</v>
      </c>
      <c r="D275" s="20">
        <f t="shared" si="21"/>
        <v>285.63244581292946</v>
      </c>
      <c r="E275" s="20">
        <f t="shared" si="20"/>
        <v>113450.88501208373</v>
      </c>
    </row>
    <row r="276" spans="2:5" x14ac:dyDescent="0.35">
      <c r="B276" s="56">
        <f t="shared" si="22"/>
        <v>240</v>
      </c>
      <c r="C276" s="20">
        <f t="shared" si="19"/>
        <v>804.09854637076114</v>
      </c>
      <c r="D276" s="20">
        <f t="shared" si="21"/>
        <v>283.62721253020931</v>
      </c>
      <c r="E276" s="20">
        <f t="shared" si="20"/>
        <v>112646.78646571297</v>
      </c>
    </row>
    <row r="277" spans="2:5" x14ac:dyDescent="0.35">
      <c r="B277" s="56">
        <f t="shared" si="22"/>
        <v>241</v>
      </c>
      <c r="C277" s="20">
        <f t="shared" si="19"/>
        <v>806.10879273668809</v>
      </c>
      <c r="D277" s="20">
        <f t="shared" si="21"/>
        <v>281.61696616428242</v>
      </c>
      <c r="E277" s="20">
        <f t="shared" si="20"/>
        <v>111840.67767297628</v>
      </c>
    </row>
    <row r="278" spans="2:5" x14ac:dyDescent="0.35">
      <c r="B278" s="56">
        <f t="shared" si="22"/>
        <v>242</v>
      </c>
      <c r="C278" s="20">
        <f t="shared" si="19"/>
        <v>808.12406471852978</v>
      </c>
      <c r="D278" s="20">
        <f t="shared" si="21"/>
        <v>279.60169418244072</v>
      </c>
      <c r="E278" s="20">
        <f t="shared" si="20"/>
        <v>111032.55360825775</v>
      </c>
    </row>
    <row r="279" spans="2:5" x14ac:dyDescent="0.35">
      <c r="B279" s="56">
        <f t="shared" si="22"/>
        <v>243</v>
      </c>
      <c r="C279" s="20">
        <f t="shared" si="19"/>
        <v>810.14437488032615</v>
      </c>
      <c r="D279" s="20">
        <f t="shared" si="21"/>
        <v>277.58138402064435</v>
      </c>
      <c r="E279" s="20">
        <f t="shared" si="20"/>
        <v>110222.40923337742</v>
      </c>
    </row>
    <row r="280" spans="2:5" x14ac:dyDescent="0.35">
      <c r="B280" s="56">
        <f t="shared" si="22"/>
        <v>244</v>
      </c>
      <c r="C280" s="20">
        <f t="shared" si="19"/>
        <v>812.169735817527</v>
      </c>
      <c r="D280" s="20">
        <f t="shared" si="21"/>
        <v>275.55602308344356</v>
      </c>
      <c r="E280" s="20">
        <f t="shared" si="20"/>
        <v>109410.23949755989</v>
      </c>
    </row>
    <row r="281" spans="2:5" x14ac:dyDescent="0.35">
      <c r="B281" s="56">
        <f t="shared" si="22"/>
        <v>245</v>
      </c>
      <c r="C281" s="20">
        <f t="shared" si="19"/>
        <v>814.20016015707074</v>
      </c>
      <c r="D281" s="20">
        <f t="shared" si="21"/>
        <v>273.52559874389971</v>
      </c>
      <c r="E281" s="20">
        <f t="shared" si="20"/>
        <v>108596.03933740282</v>
      </c>
    </row>
    <row r="282" spans="2:5" x14ac:dyDescent="0.35">
      <c r="B282" s="56">
        <f t="shared" si="22"/>
        <v>246</v>
      </c>
      <c r="C282" s="20">
        <f t="shared" ref="C282:C345" si="23">IF(B281&lt;$B$18,$E$18-D282)</f>
        <v>816.23566055746346</v>
      </c>
      <c r="D282" s="20">
        <f t="shared" si="21"/>
        <v>271.49009834350704</v>
      </c>
      <c r="E282" s="20">
        <f t="shared" si="20"/>
        <v>107779.80367684536</v>
      </c>
    </row>
    <row r="283" spans="2:5" x14ac:dyDescent="0.35">
      <c r="B283" s="56">
        <f t="shared" si="22"/>
        <v>247</v>
      </c>
      <c r="C283" s="20">
        <f t="shared" si="23"/>
        <v>818.27624970885711</v>
      </c>
      <c r="D283" s="20">
        <f t="shared" si="21"/>
        <v>269.4495091921134</v>
      </c>
      <c r="E283" s="20">
        <f t="shared" si="20"/>
        <v>106961.52742713651</v>
      </c>
    </row>
    <row r="284" spans="2:5" x14ac:dyDescent="0.35">
      <c r="B284" s="56">
        <f t="shared" si="22"/>
        <v>248</v>
      </c>
      <c r="C284" s="20">
        <f t="shared" si="23"/>
        <v>820.32194033312931</v>
      </c>
      <c r="D284" s="20">
        <f t="shared" si="21"/>
        <v>267.40381856784126</v>
      </c>
      <c r="E284" s="20">
        <f t="shared" si="20"/>
        <v>106141.20548680337</v>
      </c>
    </row>
    <row r="285" spans="2:5" x14ac:dyDescent="0.35">
      <c r="B285" s="56">
        <f t="shared" si="22"/>
        <v>249</v>
      </c>
      <c r="C285" s="20">
        <f t="shared" si="23"/>
        <v>822.37274518396202</v>
      </c>
      <c r="D285" s="20">
        <f t="shared" si="21"/>
        <v>265.35301371700842</v>
      </c>
      <c r="E285" s="20">
        <f t="shared" ref="E285:E348" si="24">E284-C285</f>
        <v>105318.83274161941</v>
      </c>
    </row>
    <row r="286" spans="2:5" x14ac:dyDescent="0.35">
      <c r="B286" s="56">
        <f t="shared" si="22"/>
        <v>250</v>
      </c>
      <c r="C286" s="20">
        <f t="shared" si="23"/>
        <v>824.42867704692196</v>
      </c>
      <c r="D286" s="20">
        <f t="shared" si="21"/>
        <v>263.29708185404854</v>
      </c>
      <c r="E286" s="20">
        <f t="shared" si="24"/>
        <v>104494.40406457249</v>
      </c>
    </row>
    <row r="287" spans="2:5" x14ac:dyDescent="0.35">
      <c r="B287" s="56">
        <f t="shared" si="22"/>
        <v>251</v>
      </c>
      <c r="C287" s="20">
        <f t="shared" si="23"/>
        <v>826.48974873953921</v>
      </c>
      <c r="D287" s="20">
        <f t="shared" si="21"/>
        <v>261.23601016143124</v>
      </c>
      <c r="E287" s="20">
        <f t="shared" si="24"/>
        <v>103667.91431583295</v>
      </c>
    </row>
    <row r="288" spans="2:5" x14ac:dyDescent="0.35">
      <c r="B288" s="56">
        <f t="shared" si="22"/>
        <v>252</v>
      </c>
      <c r="C288" s="20">
        <f t="shared" si="23"/>
        <v>828.55597311138808</v>
      </c>
      <c r="D288" s="20">
        <f t="shared" si="21"/>
        <v>259.16978578958236</v>
      </c>
      <c r="E288" s="20">
        <f t="shared" si="24"/>
        <v>102839.35834272156</v>
      </c>
    </row>
    <row r="289" spans="2:5" x14ac:dyDescent="0.35">
      <c r="B289" s="56">
        <f t="shared" si="22"/>
        <v>253</v>
      </c>
      <c r="C289" s="20">
        <f t="shared" si="23"/>
        <v>830.6273630441666</v>
      </c>
      <c r="D289" s="20">
        <f t="shared" si="21"/>
        <v>257.0983958568039</v>
      </c>
      <c r="E289" s="20">
        <f t="shared" si="24"/>
        <v>102008.73097967739</v>
      </c>
    </row>
    <row r="290" spans="2:5" x14ac:dyDescent="0.35">
      <c r="B290" s="56">
        <f t="shared" si="22"/>
        <v>254</v>
      </c>
      <c r="C290" s="20">
        <f t="shared" si="23"/>
        <v>832.70393145177695</v>
      </c>
      <c r="D290" s="20">
        <f t="shared" si="21"/>
        <v>255.02182744919349</v>
      </c>
      <c r="E290" s="20">
        <f t="shared" si="24"/>
        <v>101176.02704822562</v>
      </c>
    </row>
    <row r="291" spans="2:5" x14ac:dyDescent="0.35">
      <c r="B291" s="56">
        <f t="shared" si="22"/>
        <v>255</v>
      </c>
      <c r="C291" s="20">
        <f t="shared" si="23"/>
        <v>834.78569128040647</v>
      </c>
      <c r="D291" s="20">
        <f t="shared" si="21"/>
        <v>252.94006762056404</v>
      </c>
      <c r="E291" s="20">
        <f t="shared" si="24"/>
        <v>100341.2413569452</v>
      </c>
    </row>
    <row r="292" spans="2:5" x14ac:dyDescent="0.35">
      <c r="B292" s="56">
        <f t="shared" si="22"/>
        <v>256</v>
      </c>
      <c r="C292" s="20">
        <f t="shared" si="23"/>
        <v>836.87265550860752</v>
      </c>
      <c r="D292" s="20">
        <f t="shared" si="21"/>
        <v>250.85310339236301</v>
      </c>
      <c r="E292" s="20">
        <f t="shared" si="24"/>
        <v>99504.368701436601</v>
      </c>
    </row>
    <row r="293" spans="2:5" x14ac:dyDescent="0.35">
      <c r="B293" s="56">
        <f t="shared" si="22"/>
        <v>257</v>
      </c>
      <c r="C293" s="20">
        <f t="shared" si="23"/>
        <v>838.96483714737906</v>
      </c>
      <c r="D293" s="20">
        <f t="shared" si="21"/>
        <v>248.7609217535915</v>
      </c>
      <c r="E293" s="20">
        <f t="shared" si="24"/>
        <v>98665.403864289226</v>
      </c>
    </row>
    <row r="294" spans="2:5" x14ac:dyDescent="0.35">
      <c r="B294" s="56">
        <f t="shared" si="22"/>
        <v>258</v>
      </c>
      <c r="C294" s="20">
        <f t="shared" si="23"/>
        <v>841.06224924024741</v>
      </c>
      <c r="D294" s="20">
        <f t="shared" ref="D294:D357" si="25">E293*($D$18/12)</f>
        <v>246.66350966072307</v>
      </c>
      <c r="E294" s="20">
        <f t="shared" si="24"/>
        <v>97824.341615048979</v>
      </c>
    </row>
    <row r="295" spans="2:5" x14ac:dyDescent="0.35">
      <c r="B295" s="56">
        <f t="shared" si="22"/>
        <v>259</v>
      </c>
      <c r="C295" s="20">
        <f t="shared" si="23"/>
        <v>843.16490486334806</v>
      </c>
      <c r="D295" s="20">
        <f t="shared" si="25"/>
        <v>244.56085403762245</v>
      </c>
      <c r="E295" s="20">
        <f t="shared" si="24"/>
        <v>96981.176710185624</v>
      </c>
    </row>
    <row r="296" spans="2:5" x14ac:dyDescent="0.35">
      <c r="B296" s="56">
        <f t="shared" si="22"/>
        <v>260</v>
      </c>
      <c r="C296" s="20">
        <f t="shared" si="23"/>
        <v>845.27281712550644</v>
      </c>
      <c r="D296" s="20">
        <f t="shared" si="25"/>
        <v>242.45294177546407</v>
      </c>
      <c r="E296" s="20">
        <f t="shared" si="24"/>
        <v>96135.903893060124</v>
      </c>
    </row>
    <row r="297" spans="2:5" x14ac:dyDescent="0.35">
      <c r="B297" s="56">
        <f t="shared" si="22"/>
        <v>261</v>
      </c>
      <c r="C297" s="20">
        <f t="shared" si="23"/>
        <v>847.38599916832015</v>
      </c>
      <c r="D297" s="20">
        <f t="shared" si="25"/>
        <v>240.33975973265032</v>
      </c>
      <c r="E297" s="20">
        <f t="shared" si="24"/>
        <v>95288.517893891811</v>
      </c>
    </row>
    <row r="298" spans="2:5" x14ac:dyDescent="0.35">
      <c r="B298" s="56">
        <f t="shared" si="22"/>
        <v>262</v>
      </c>
      <c r="C298" s="20">
        <f t="shared" si="23"/>
        <v>849.50446416624095</v>
      </c>
      <c r="D298" s="20">
        <f t="shared" si="25"/>
        <v>238.22129473472953</v>
      </c>
      <c r="E298" s="20">
        <f t="shared" si="24"/>
        <v>94439.013429725572</v>
      </c>
    </row>
    <row r="299" spans="2:5" x14ac:dyDescent="0.35">
      <c r="B299" s="56">
        <f t="shared" si="22"/>
        <v>263</v>
      </c>
      <c r="C299" s="20">
        <f t="shared" si="23"/>
        <v>851.62822532665655</v>
      </c>
      <c r="D299" s="20">
        <f t="shared" si="25"/>
        <v>236.09753357431393</v>
      </c>
      <c r="E299" s="20">
        <f t="shared" si="24"/>
        <v>93587.385204398917</v>
      </c>
    </row>
    <row r="300" spans="2:5" x14ac:dyDescent="0.35">
      <c r="B300" s="56">
        <f t="shared" si="22"/>
        <v>264</v>
      </c>
      <c r="C300" s="20">
        <f t="shared" si="23"/>
        <v>853.75729588997319</v>
      </c>
      <c r="D300" s="20">
        <f t="shared" si="25"/>
        <v>233.96846301099731</v>
      </c>
      <c r="E300" s="20">
        <f t="shared" si="24"/>
        <v>92733.627908508948</v>
      </c>
    </row>
    <row r="301" spans="2:5" x14ac:dyDescent="0.35">
      <c r="B301" s="56">
        <f t="shared" si="22"/>
        <v>265</v>
      </c>
      <c r="C301" s="20">
        <f t="shared" si="23"/>
        <v>855.89168912969808</v>
      </c>
      <c r="D301" s="20">
        <f t="shared" si="25"/>
        <v>231.83406977127237</v>
      </c>
      <c r="E301" s="20">
        <f t="shared" si="24"/>
        <v>91877.736219379251</v>
      </c>
    </row>
    <row r="302" spans="2:5" x14ac:dyDescent="0.35">
      <c r="B302" s="56">
        <f t="shared" si="22"/>
        <v>266</v>
      </c>
      <c r="C302" s="20">
        <f t="shared" si="23"/>
        <v>858.03141835252234</v>
      </c>
      <c r="D302" s="20">
        <f t="shared" si="25"/>
        <v>229.69434054844814</v>
      </c>
      <c r="E302" s="20">
        <f t="shared" si="24"/>
        <v>91019.704801026732</v>
      </c>
    </row>
    <row r="303" spans="2:5" x14ac:dyDescent="0.35">
      <c r="B303" s="56">
        <f t="shared" si="22"/>
        <v>267</v>
      </c>
      <c r="C303" s="20">
        <f t="shared" si="23"/>
        <v>860.17649689840368</v>
      </c>
      <c r="D303" s="20">
        <f t="shared" si="25"/>
        <v>227.54926200256682</v>
      </c>
      <c r="E303" s="20">
        <f t="shared" si="24"/>
        <v>90159.528304128326</v>
      </c>
    </row>
    <row r="304" spans="2:5" x14ac:dyDescent="0.35">
      <c r="B304" s="56">
        <f t="shared" si="22"/>
        <v>268</v>
      </c>
      <c r="C304" s="20">
        <f t="shared" si="23"/>
        <v>862.32693814064964</v>
      </c>
      <c r="D304" s="20">
        <f t="shared" si="25"/>
        <v>225.39882076032083</v>
      </c>
      <c r="E304" s="20">
        <f t="shared" si="24"/>
        <v>89297.201365987683</v>
      </c>
    </row>
    <row r="305" spans="2:5" x14ac:dyDescent="0.35">
      <c r="B305" s="56">
        <f t="shared" si="22"/>
        <v>269</v>
      </c>
      <c r="C305" s="20">
        <f t="shared" si="23"/>
        <v>864.48275548600122</v>
      </c>
      <c r="D305" s="20">
        <f t="shared" si="25"/>
        <v>223.24300341496922</v>
      </c>
      <c r="E305" s="20">
        <f t="shared" si="24"/>
        <v>88432.718610501688</v>
      </c>
    </row>
    <row r="306" spans="2:5" x14ac:dyDescent="0.35">
      <c r="B306" s="56">
        <f t="shared" si="22"/>
        <v>270</v>
      </c>
      <c r="C306" s="20">
        <f t="shared" si="23"/>
        <v>866.64396237471624</v>
      </c>
      <c r="D306" s="20">
        <f t="shared" si="25"/>
        <v>221.08179652625424</v>
      </c>
      <c r="E306" s="20">
        <f t="shared" si="24"/>
        <v>87566.074648126974</v>
      </c>
    </row>
    <row r="307" spans="2:5" x14ac:dyDescent="0.35">
      <c r="B307" s="56">
        <f t="shared" si="22"/>
        <v>271</v>
      </c>
      <c r="C307" s="20">
        <f t="shared" si="23"/>
        <v>868.8105722806531</v>
      </c>
      <c r="D307" s="20">
        <f t="shared" si="25"/>
        <v>218.91518662031743</v>
      </c>
      <c r="E307" s="20">
        <f t="shared" si="24"/>
        <v>86697.264075846324</v>
      </c>
    </row>
    <row r="308" spans="2:5" x14ac:dyDescent="0.35">
      <c r="B308" s="56">
        <f t="shared" si="22"/>
        <v>272</v>
      </c>
      <c r="C308" s="20">
        <f t="shared" si="23"/>
        <v>870.98259871135474</v>
      </c>
      <c r="D308" s="20">
        <f t="shared" si="25"/>
        <v>216.74316018961582</v>
      </c>
      <c r="E308" s="20">
        <f t="shared" si="24"/>
        <v>85826.281477134966</v>
      </c>
    </row>
    <row r="309" spans="2:5" x14ac:dyDescent="0.35">
      <c r="B309" s="56">
        <f t="shared" si="22"/>
        <v>273</v>
      </c>
      <c r="C309" s="20">
        <f t="shared" si="23"/>
        <v>873.16005520813314</v>
      </c>
      <c r="D309" s="20">
        <f t="shared" si="25"/>
        <v>214.56570369283742</v>
      </c>
      <c r="E309" s="20">
        <f t="shared" si="24"/>
        <v>84953.121421926829</v>
      </c>
    </row>
    <row r="310" spans="2:5" x14ac:dyDescent="0.35">
      <c r="B310" s="56">
        <f t="shared" si="22"/>
        <v>274</v>
      </c>
      <c r="C310" s="20">
        <f t="shared" si="23"/>
        <v>875.34295534615342</v>
      </c>
      <c r="D310" s="20">
        <f t="shared" si="25"/>
        <v>212.38280355481709</v>
      </c>
      <c r="E310" s="20">
        <f t="shared" si="24"/>
        <v>84077.778466580683</v>
      </c>
    </row>
    <row r="311" spans="2:5" x14ac:dyDescent="0.35">
      <c r="B311" s="56">
        <f t="shared" si="22"/>
        <v>275</v>
      </c>
      <c r="C311" s="20">
        <f t="shared" si="23"/>
        <v>877.53131273451879</v>
      </c>
      <c r="D311" s="20">
        <f t="shared" si="25"/>
        <v>210.19444616645171</v>
      </c>
      <c r="E311" s="20">
        <f t="shared" si="24"/>
        <v>83200.247153846169</v>
      </c>
    </row>
    <row r="312" spans="2:5" x14ac:dyDescent="0.35">
      <c r="B312" s="56">
        <f t="shared" si="22"/>
        <v>276</v>
      </c>
      <c r="C312" s="20">
        <f t="shared" si="23"/>
        <v>879.72514101635511</v>
      </c>
      <c r="D312" s="20">
        <f t="shared" si="25"/>
        <v>208.00061788461542</v>
      </c>
      <c r="E312" s="20">
        <f t="shared" si="24"/>
        <v>82320.52201282981</v>
      </c>
    </row>
    <row r="313" spans="2:5" x14ac:dyDescent="0.35">
      <c r="B313" s="56">
        <f t="shared" si="22"/>
        <v>277</v>
      </c>
      <c r="C313" s="20">
        <f t="shared" si="23"/>
        <v>881.92445386889597</v>
      </c>
      <c r="D313" s="20">
        <f t="shared" si="25"/>
        <v>205.80130503207454</v>
      </c>
      <c r="E313" s="20">
        <f t="shared" si="24"/>
        <v>81438.597558960915</v>
      </c>
    </row>
    <row r="314" spans="2:5" x14ac:dyDescent="0.35">
      <c r="B314" s="56">
        <f t="shared" si="22"/>
        <v>278</v>
      </c>
      <c r="C314" s="20">
        <f t="shared" si="23"/>
        <v>884.12926500356821</v>
      </c>
      <c r="D314" s="20">
        <f t="shared" si="25"/>
        <v>203.5964938974023</v>
      </c>
      <c r="E314" s="20">
        <f t="shared" si="24"/>
        <v>80554.468293957354</v>
      </c>
    </row>
    <row r="315" spans="2:5" x14ac:dyDescent="0.35">
      <c r="B315" s="56">
        <f t="shared" si="22"/>
        <v>279</v>
      </c>
      <c r="C315" s="20">
        <f t="shared" si="23"/>
        <v>886.33958816607708</v>
      </c>
      <c r="D315" s="20">
        <f t="shared" si="25"/>
        <v>201.3861707348934</v>
      </c>
      <c r="E315" s="20">
        <f t="shared" si="24"/>
        <v>79668.12870579127</v>
      </c>
    </row>
    <row r="316" spans="2:5" x14ac:dyDescent="0.35">
      <c r="B316" s="56">
        <f t="shared" si="22"/>
        <v>280</v>
      </c>
      <c r="C316" s="20">
        <f t="shared" si="23"/>
        <v>888.55543713649229</v>
      </c>
      <c r="D316" s="20">
        <f t="shared" si="25"/>
        <v>199.17032176447819</v>
      </c>
      <c r="E316" s="20">
        <f t="shared" si="24"/>
        <v>78779.573268654785</v>
      </c>
    </row>
    <row r="317" spans="2:5" x14ac:dyDescent="0.35">
      <c r="B317" s="56">
        <f t="shared" si="22"/>
        <v>281</v>
      </c>
      <c r="C317" s="20">
        <f t="shared" si="23"/>
        <v>890.7768257293335</v>
      </c>
      <c r="D317" s="20">
        <f t="shared" si="25"/>
        <v>196.94893317163698</v>
      </c>
      <c r="E317" s="20">
        <f t="shared" si="24"/>
        <v>77888.79644292545</v>
      </c>
    </row>
    <row r="318" spans="2:5" x14ac:dyDescent="0.35">
      <c r="B318" s="56">
        <f t="shared" si="22"/>
        <v>282</v>
      </c>
      <c r="C318" s="20">
        <f t="shared" si="23"/>
        <v>893.00376779365683</v>
      </c>
      <c r="D318" s="20">
        <f t="shared" si="25"/>
        <v>194.72199110731364</v>
      </c>
      <c r="E318" s="20">
        <f t="shared" si="24"/>
        <v>76995.792675131786</v>
      </c>
    </row>
    <row r="319" spans="2:5" x14ac:dyDescent="0.35">
      <c r="B319" s="56">
        <f t="shared" si="22"/>
        <v>283</v>
      </c>
      <c r="C319" s="20">
        <f t="shared" si="23"/>
        <v>895.23627721314097</v>
      </c>
      <c r="D319" s="20">
        <f t="shared" si="25"/>
        <v>192.48948168782948</v>
      </c>
      <c r="E319" s="20">
        <f t="shared" si="24"/>
        <v>76100.556397918641</v>
      </c>
    </row>
    <row r="320" spans="2:5" x14ac:dyDescent="0.35">
      <c r="B320" s="56">
        <f t="shared" si="22"/>
        <v>284</v>
      </c>
      <c r="C320" s="20">
        <f t="shared" si="23"/>
        <v>897.47436790617394</v>
      </c>
      <c r="D320" s="20">
        <f t="shared" si="25"/>
        <v>190.25139099479659</v>
      </c>
      <c r="E320" s="20">
        <f t="shared" si="24"/>
        <v>75203.082030012461</v>
      </c>
    </row>
    <row r="321" spans="2:5" x14ac:dyDescent="0.35">
      <c r="B321" s="56">
        <f t="shared" si="22"/>
        <v>285</v>
      </c>
      <c r="C321" s="20">
        <f t="shared" si="23"/>
        <v>899.71805382593936</v>
      </c>
      <c r="D321" s="20">
        <f t="shared" si="25"/>
        <v>188.00770507503117</v>
      </c>
      <c r="E321" s="20">
        <f t="shared" si="24"/>
        <v>74303.36397618652</v>
      </c>
    </row>
    <row r="322" spans="2:5" x14ac:dyDescent="0.35">
      <c r="B322" s="56">
        <f t="shared" si="22"/>
        <v>286</v>
      </c>
      <c r="C322" s="20">
        <f t="shared" si="23"/>
        <v>901.96734896050418</v>
      </c>
      <c r="D322" s="20">
        <f t="shared" si="25"/>
        <v>185.75840994046629</v>
      </c>
      <c r="E322" s="20">
        <f t="shared" si="24"/>
        <v>73401.396627226015</v>
      </c>
    </row>
    <row r="323" spans="2:5" x14ac:dyDescent="0.35">
      <c r="B323" s="56">
        <f t="shared" ref="B323:B386" si="26">IF(B322&lt;$B$18,B322+1)+IF(B322=$B$18,B322+0)</f>
        <v>287</v>
      </c>
      <c r="C323" s="20">
        <f t="shared" si="23"/>
        <v>904.2222673329054</v>
      </c>
      <c r="D323" s="20">
        <f t="shared" si="25"/>
        <v>183.50349156806504</v>
      </c>
      <c r="E323" s="20">
        <f t="shared" si="24"/>
        <v>72497.174359893106</v>
      </c>
    </row>
    <row r="324" spans="2:5" x14ac:dyDescent="0.35">
      <c r="B324" s="56">
        <f t="shared" si="26"/>
        <v>288</v>
      </c>
      <c r="C324" s="20">
        <f t="shared" si="23"/>
        <v>906.48282300123776</v>
      </c>
      <c r="D324" s="20">
        <f t="shared" si="25"/>
        <v>181.24293589973277</v>
      </c>
      <c r="E324" s="20">
        <f t="shared" si="24"/>
        <v>71590.691536891871</v>
      </c>
    </row>
    <row r="325" spans="2:5" x14ac:dyDescent="0.35">
      <c r="B325" s="56">
        <f t="shared" si="26"/>
        <v>289</v>
      </c>
      <c r="C325" s="20">
        <f t="shared" si="23"/>
        <v>908.7490300587408</v>
      </c>
      <c r="D325" s="20">
        <f t="shared" si="25"/>
        <v>178.97672884222968</v>
      </c>
      <c r="E325" s="20">
        <f t="shared" si="24"/>
        <v>70681.942506833133</v>
      </c>
    </row>
    <row r="326" spans="2:5" x14ac:dyDescent="0.35">
      <c r="B326" s="56">
        <f t="shared" si="26"/>
        <v>290</v>
      </c>
      <c r="C326" s="20">
        <f t="shared" si="23"/>
        <v>911.02090263388766</v>
      </c>
      <c r="D326" s="20">
        <f t="shared" si="25"/>
        <v>176.70485626708285</v>
      </c>
      <c r="E326" s="20">
        <f t="shared" si="24"/>
        <v>69770.921604199248</v>
      </c>
    </row>
    <row r="327" spans="2:5" x14ac:dyDescent="0.35">
      <c r="B327" s="56">
        <f t="shared" si="26"/>
        <v>291</v>
      </c>
      <c r="C327" s="20">
        <f t="shared" si="23"/>
        <v>913.29845489047239</v>
      </c>
      <c r="D327" s="20">
        <f t="shared" si="25"/>
        <v>174.42730401049812</v>
      </c>
      <c r="E327" s="20">
        <f t="shared" si="24"/>
        <v>68857.623149308769</v>
      </c>
    </row>
    <row r="328" spans="2:5" x14ac:dyDescent="0.35">
      <c r="B328" s="56">
        <f t="shared" si="26"/>
        <v>292</v>
      </c>
      <c r="C328" s="20">
        <f t="shared" si="23"/>
        <v>915.58170102769861</v>
      </c>
      <c r="D328" s="20">
        <f t="shared" si="25"/>
        <v>172.14405787327192</v>
      </c>
      <c r="E328" s="20">
        <f t="shared" si="24"/>
        <v>67942.041448281074</v>
      </c>
    </row>
    <row r="329" spans="2:5" x14ac:dyDescent="0.35">
      <c r="B329" s="56">
        <f t="shared" si="26"/>
        <v>293</v>
      </c>
      <c r="C329" s="20">
        <f t="shared" si="23"/>
        <v>917.87065528026778</v>
      </c>
      <c r="D329" s="20">
        <f t="shared" si="25"/>
        <v>169.85510362070269</v>
      </c>
      <c r="E329" s="20">
        <f t="shared" si="24"/>
        <v>67024.170793000812</v>
      </c>
    </row>
    <row r="330" spans="2:5" x14ac:dyDescent="0.35">
      <c r="B330" s="56">
        <f t="shared" si="26"/>
        <v>294</v>
      </c>
      <c r="C330" s="20">
        <f t="shared" si="23"/>
        <v>920.1653319184685</v>
      </c>
      <c r="D330" s="20">
        <f t="shared" si="25"/>
        <v>167.56042698250204</v>
      </c>
      <c r="E330" s="20">
        <f t="shared" si="24"/>
        <v>66104.005461082343</v>
      </c>
    </row>
    <row r="331" spans="2:5" x14ac:dyDescent="0.35">
      <c r="B331" s="56">
        <f t="shared" si="26"/>
        <v>295</v>
      </c>
      <c r="C331" s="20">
        <f t="shared" si="23"/>
        <v>922.46574524826462</v>
      </c>
      <c r="D331" s="20">
        <f t="shared" si="25"/>
        <v>165.26001365270585</v>
      </c>
      <c r="E331" s="20">
        <f t="shared" si="24"/>
        <v>65181.539715834078</v>
      </c>
    </row>
    <row r="332" spans="2:5" x14ac:dyDescent="0.35">
      <c r="B332" s="56">
        <f t="shared" si="26"/>
        <v>296</v>
      </c>
      <c r="C332" s="20">
        <f t="shared" si="23"/>
        <v>924.77190961138535</v>
      </c>
      <c r="D332" s="20">
        <f t="shared" si="25"/>
        <v>162.95384928958521</v>
      </c>
      <c r="E332" s="20">
        <f t="shared" si="24"/>
        <v>64256.767806222691</v>
      </c>
    </row>
    <row r="333" spans="2:5" x14ac:dyDescent="0.35">
      <c r="B333" s="56">
        <f t="shared" si="26"/>
        <v>297</v>
      </c>
      <c r="C333" s="20">
        <f t="shared" si="23"/>
        <v>927.08383938541374</v>
      </c>
      <c r="D333" s="20">
        <f t="shared" si="25"/>
        <v>160.64191951555674</v>
      </c>
      <c r="E333" s="20">
        <f t="shared" si="24"/>
        <v>63329.683966837278</v>
      </c>
    </row>
    <row r="334" spans="2:5" x14ac:dyDescent="0.35">
      <c r="B334" s="56">
        <f t="shared" si="26"/>
        <v>298</v>
      </c>
      <c r="C334" s="20">
        <f t="shared" si="23"/>
        <v>929.40154898387732</v>
      </c>
      <c r="D334" s="20">
        <f t="shared" si="25"/>
        <v>158.32420991709319</v>
      </c>
      <c r="E334" s="20">
        <f t="shared" si="24"/>
        <v>62400.282417853399</v>
      </c>
    </row>
    <row r="335" spans="2:5" x14ac:dyDescent="0.35">
      <c r="B335" s="56">
        <f t="shared" si="26"/>
        <v>299</v>
      </c>
      <c r="C335" s="20">
        <f t="shared" si="23"/>
        <v>931.72505285633702</v>
      </c>
      <c r="D335" s="20">
        <f t="shared" si="25"/>
        <v>156.00070604463349</v>
      </c>
      <c r="E335" s="20">
        <f t="shared" si="24"/>
        <v>61468.557364997061</v>
      </c>
    </row>
    <row r="336" spans="2:5" x14ac:dyDescent="0.35">
      <c r="B336" s="56">
        <f t="shared" si="26"/>
        <v>300</v>
      </c>
      <c r="C336" s="20">
        <f t="shared" si="23"/>
        <v>934.05436548847786</v>
      </c>
      <c r="D336" s="20">
        <f t="shared" si="25"/>
        <v>153.67139341249265</v>
      </c>
      <c r="E336" s="20">
        <f t="shared" si="24"/>
        <v>60534.502999508586</v>
      </c>
    </row>
    <row r="337" spans="2:5" x14ac:dyDescent="0.35">
      <c r="B337" s="56">
        <f t="shared" si="26"/>
        <v>301</v>
      </c>
      <c r="C337" s="20">
        <f t="shared" si="23"/>
        <v>936.38950140219902</v>
      </c>
      <c r="D337" s="20">
        <f t="shared" si="25"/>
        <v>151.33625749877146</v>
      </c>
      <c r="E337" s="20">
        <f t="shared" si="24"/>
        <v>59598.113498106388</v>
      </c>
    </row>
    <row r="338" spans="2:5" x14ac:dyDescent="0.35">
      <c r="B338" s="56">
        <f t="shared" si="26"/>
        <v>302</v>
      </c>
      <c r="C338" s="20">
        <f t="shared" si="23"/>
        <v>938.73047515570454</v>
      </c>
      <c r="D338" s="20">
        <f t="shared" si="25"/>
        <v>148.99528374526597</v>
      </c>
      <c r="E338" s="20">
        <f t="shared" si="24"/>
        <v>58659.383022950686</v>
      </c>
    </row>
    <row r="339" spans="2:5" x14ac:dyDescent="0.35">
      <c r="B339" s="56">
        <f t="shared" si="26"/>
        <v>303</v>
      </c>
      <c r="C339" s="20">
        <f t="shared" si="23"/>
        <v>941.07730134359372</v>
      </c>
      <c r="D339" s="20">
        <f t="shared" si="25"/>
        <v>146.64845755737673</v>
      </c>
      <c r="E339" s="20">
        <f t="shared" si="24"/>
        <v>57718.305721607088</v>
      </c>
    </row>
    <row r="340" spans="2:5" x14ac:dyDescent="0.35">
      <c r="B340" s="56">
        <f t="shared" si="26"/>
        <v>304</v>
      </c>
      <c r="C340" s="20">
        <f t="shared" si="23"/>
        <v>943.42999459695284</v>
      </c>
      <c r="D340" s="20">
        <f t="shared" si="25"/>
        <v>144.29576430401772</v>
      </c>
      <c r="E340" s="20">
        <f t="shared" si="24"/>
        <v>56774.875727010134</v>
      </c>
    </row>
    <row r="341" spans="2:5" x14ac:dyDescent="0.35">
      <c r="B341" s="56">
        <f t="shared" si="26"/>
        <v>305</v>
      </c>
      <c r="C341" s="20">
        <f t="shared" si="23"/>
        <v>945.78856958344522</v>
      </c>
      <c r="D341" s="20">
        <f t="shared" si="25"/>
        <v>141.93718931752534</v>
      </c>
      <c r="E341" s="20">
        <f t="shared" si="24"/>
        <v>55829.087157426686</v>
      </c>
    </row>
    <row r="342" spans="2:5" x14ac:dyDescent="0.35">
      <c r="B342" s="56">
        <f t="shared" si="26"/>
        <v>306</v>
      </c>
      <c r="C342" s="20">
        <f t="shared" si="23"/>
        <v>948.15304100740377</v>
      </c>
      <c r="D342" s="20">
        <f t="shared" si="25"/>
        <v>139.5727178935667</v>
      </c>
      <c r="E342" s="20">
        <f t="shared" si="24"/>
        <v>54880.934116419281</v>
      </c>
    </row>
    <row r="343" spans="2:5" x14ac:dyDescent="0.35">
      <c r="B343" s="56">
        <f t="shared" si="26"/>
        <v>307</v>
      </c>
      <c r="C343" s="20">
        <f t="shared" si="23"/>
        <v>950.52342360992225</v>
      </c>
      <c r="D343" s="20">
        <f t="shared" si="25"/>
        <v>137.2023352910482</v>
      </c>
      <c r="E343" s="20">
        <f t="shared" si="24"/>
        <v>53930.410692809361</v>
      </c>
    </row>
    <row r="344" spans="2:5" x14ac:dyDescent="0.35">
      <c r="B344" s="56">
        <f t="shared" si="26"/>
        <v>308</v>
      </c>
      <c r="C344" s="20">
        <f t="shared" si="23"/>
        <v>952.89973216894714</v>
      </c>
      <c r="D344" s="20">
        <f t="shared" si="25"/>
        <v>134.82602673202339</v>
      </c>
      <c r="E344" s="20">
        <f t="shared" si="24"/>
        <v>52977.510960640415</v>
      </c>
    </row>
    <row r="345" spans="2:5" x14ac:dyDescent="0.35">
      <c r="B345" s="56">
        <f t="shared" si="26"/>
        <v>309</v>
      </c>
      <c r="C345" s="20">
        <f t="shared" si="23"/>
        <v>955.28198149936952</v>
      </c>
      <c r="D345" s="20">
        <f t="shared" si="25"/>
        <v>132.44377740160104</v>
      </c>
      <c r="E345" s="20">
        <f t="shared" si="24"/>
        <v>52022.228979141044</v>
      </c>
    </row>
    <row r="346" spans="2:5" x14ac:dyDescent="0.35">
      <c r="B346" s="56">
        <f t="shared" si="26"/>
        <v>310</v>
      </c>
      <c r="C346" s="20">
        <f t="shared" ref="C346:C394" si="27">IF(B345&lt;$B$18,$E$18-D346)</f>
        <v>957.67018645311782</v>
      </c>
      <c r="D346" s="20">
        <f t="shared" si="25"/>
        <v>130.05557244785263</v>
      </c>
      <c r="E346" s="20">
        <f t="shared" si="24"/>
        <v>51064.558792687923</v>
      </c>
    </row>
    <row r="347" spans="2:5" x14ac:dyDescent="0.35">
      <c r="B347" s="56">
        <f t="shared" si="26"/>
        <v>311</v>
      </c>
      <c r="C347" s="20">
        <f t="shared" si="27"/>
        <v>960.0643619192507</v>
      </c>
      <c r="D347" s="20">
        <f t="shared" si="25"/>
        <v>127.66139698171982</v>
      </c>
      <c r="E347" s="20">
        <f t="shared" si="24"/>
        <v>50104.494430768675</v>
      </c>
    </row>
    <row r="348" spans="2:5" x14ac:dyDescent="0.35">
      <c r="B348" s="56">
        <f t="shared" si="26"/>
        <v>312</v>
      </c>
      <c r="C348" s="20">
        <f t="shared" si="27"/>
        <v>962.4645228240488</v>
      </c>
      <c r="D348" s="20">
        <f t="shared" si="25"/>
        <v>125.26123607692169</v>
      </c>
      <c r="E348" s="20">
        <f t="shared" si="24"/>
        <v>49142.029907944627</v>
      </c>
    </row>
    <row r="349" spans="2:5" x14ac:dyDescent="0.35">
      <c r="B349" s="56">
        <f t="shared" si="26"/>
        <v>313</v>
      </c>
      <c r="C349" s="20">
        <f t="shared" si="27"/>
        <v>964.87068413110887</v>
      </c>
      <c r="D349" s="20">
        <f t="shared" si="25"/>
        <v>122.85507476986157</v>
      </c>
      <c r="E349" s="20">
        <f t="shared" ref="E349:E396" si="28">E348-C349</f>
        <v>48177.15922381352</v>
      </c>
    </row>
    <row r="350" spans="2:5" x14ac:dyDescent="0.35">
      <c r="B350" s="56">
        <f t="shared" si="26"/>
        <v>314</v>
      </c>
      <c r="C350" s="20">
        <f t="shared" si="27"/>
        <v>967.28286084143667</v>
      </c>
      <c r="D350" s="20">
        <f t="shared" si="25"/>
        <v>120.4428980595338</v>
      </c>
      <c r="E350" s="20">
        <f t="shared" si="28"/>
        <v>47209.876362972085</v>
      </c>
    </row>
    <row r="351" spans="2:5" x14ac:dyDescent="0.35">
      <c r="B351" s="56">
        <f t="shared" si="26"/>
        <v>315</v>
      </c>
      <c r="C351" s="20">
        <f t="shared" si="27"/>
        <v>969.70106799354028</v>
      </c>
      <c r="D351" s="20">
        <f t="shared" si="25"/>
        <v>118.02469090743021</v>
      </c>
      <c r="E351" s="20">
        <f t="shared" si="28"/>
        <v>46240.175294978544</v>
      </c>
    </row>
    <row r="352" spans="2:5" x14ac:dyDescent="0.35">
      <c r="B352" s="56">
        <f t="shared" si="26"/>
        <v>316</v>
      </c>
      <c r="C352" s="20">
        <f t="shared" si="27"/>
        <v>972.12532066352412</v>
      </c>
      <c r="D352" s="20">
        <f t="shared" si="25"/>
        <v>115.60043823744637</v>
      </c>
      <c r="E352" s="20">
        <f t="shared" si="28"/>
        <v>45268.049974315021</v>
      </c>
    </row>
    <row r="353" spans="2:5" x14ac:dyDescent="0.35">
      <c r="B353" s="56">
        <f t="shared" si="26"/>
        <v>317</v>
      </c>
      <c r="C353" s="20">
        <f t="shared" si="27"/>
        <v>974.55563396518301</v>
      </c>
      <c r="D353" s="20">
        <f t="shared" si="25"/>
        <v>113.17012493578756</v>
      </c>
      <c r="E353" s="20">
        <f t="shared" si="28"/>
        <v>44293.49434034984</v>
      </c>
    </row>
    <row r="354" spans="2:5" x14ac:dyDescent="0.35">
      <c r="B354" s="56">
        <f t="shared" si="26"/>
        <v>318</v>
      </c>
      <c r="C354" s="20">
        <f t="shared" si="27"/>
        <v>976.9920230500959</v>
      </c>
      <c r="D354" s="20">
        <f t="shared" si="25"/>
        <v>110.73373585087461</v>
      </c>
      <c r="E354" s="20">
        <f t="shared" si="28"/>
        <v>43316.502317299746</v>
      </c>
    </row>
    <row r="355" spans="2:5" x14ac:dyDescent="0.35">
      <c r="B355" s="56">
        <f t="shared" si="26"/>
        <v>319</v>
      </c>
      <c r="C355" s="20">
        <f t="shared" si="27"/>
        <v>979.43450310772118</v>
      </c>
      <c r="D355" s="20">
        <f t="shared" si="25"/>
        <v>108.29125579324936</v>
      </c>
      <c r="E355" s="20">
        <f t="shared" si="28"/>
        <v>42337.067814192022</v>
      </c>
    </row>
    <row r="356" spans="2:5" x14ac:dyDescent="0.35">
      <c r="B356" s="56">
        <f t="shared" si="26"/>
        <v>320</v>
      </c>
      <c r="C356" s="20">
        <f t="shared" si="27"/>
        <v>981.88308936549049</v>
      </c>
      <c r="D356" s="20">
        <f t="shared" si="25"/>
        <v>105.84266953548006</v>
      </c>
      <c r="E356" s="20">
        <f t="shared" si="28"/>
        <v>41355.184724826533</v>
      </c>
    </row>
    <row r="357" spans="2:5" x14ac:dyDescent="0.35">
      <c r="B357" s="56">
        <f t="shared" si="26"/>
        <v>321</v>
      </c>
      <c r="C357" s="20">
        <f t="shared" si="27"/>
        <v>984.33779708890415</v>
      </c>
      <c r="D357" s="20">
        <f t="shared" si="25"/>
        <v>103.38796181206634</v>
      </c>
      <c r="E357" s="20">
        <f t="shared" si="28"/>
        <v>40370.846927737628</v>
      </c>
    </row>
    <row r="358" spans="2:5" x14ac:dyDescent="0.35">
      <c r="B358" s="56">
        <f t="shared" si="26"/>
        <v>322</v>
      </c>
      <c r="C358" s="20">
        <f t="shared" si="27"/>
        <v>986.79864158162638</v>
      </c>
      <c r="D358" s="20">
        <f t="shared" ref="D358:D396" si="29">E357*($D$18/12)</f>
        <v>100.92711731934408</v>
      </c>
      <c r="E358" s="20">
        <f t="shared" si="28"/>
        <v>39384.048286156001</v>
      </c>
    </row>
    <row r="359" spans="2:5" x14ac:dyDescent="0.35">
      <c r="B359" s="56">
        <f t="shared" si="26"/>
        <v>323</v>
      </c>
      <c r="C359" s="20">
        <f t="shared" si="27"/>
        <v>989.26563818558054</v>
      </c>
      <c r="D359" s="20">
        <f t="shared" si="29"/>
        <v>98.460120715390005</v>
      </c>
      <c r="E359" s="20">
        <f t="shared" si="28"/>
        <v>38394.782647970424</v>
      </c>
    </row>
    <row r="360" spans="2:5" x14ac:dyDescent="0.35">
      <c r="B360" s="56">
        <f t="shared" si="26"/>
        <v>324</v>
      </c>
      <c r="C360" s="20">
        <f t="shared" si="27"/>
        <v>991.7388022810444</v>
      </c>
      <c r="D360" s="20">
        <f t="shared" si="29"/>
        <v>95.986956619926062</v>
      </c>
      <c r="E360" s="20">
        <f t="shared" si="28"/>
        <v>37403.043845689383</v>
      </c>
    </row>
    <row r="361" spans="2:5" x14ac:dyDescent="0.35">
      <c r="B361" s="56">
        <f t="shared" si="26"/>
        <v>325</v>
      </c>
      <c r="C361" s="20">
        <f t="shared" si="27"/>
        <v>994.21814928674701</v>
      </c>
      <c r="D361" s="20">
        <f t="shared" si="29"/>
        <v>93.507609614223455</v>
      </c>
      <c r="E361" s="20">
        <f t="shared" si="28"/>
        <v>36408.825696402637</v>
      </c>
    </row>
    <row r="362" spans="2:5" x14ac:dyDescent="0.35">
      <c r="B362" s="56">
        <f t="shared" si="26"/>
        <v>326</v>
      </c>
      <c r="C362" s="20">
        <f t="shared" si="27"/>
        <v>996.70369465996396</v>
      </c>
      <c r="D362" s="20">
        <f t="shared" si="29"/>
        <v>91.022064241006589</v>
      </c>
      <c r="E362" s="20">
        <f t="shared" si="28"/>
        <v>35412.122001742675</v>
      </c>
    </row>
    <row r="363" spans="2:5" x14ac:dyDescent="0.35">
      <c r="B363" s="56">
        <f t="shared" si="26"/>
        <v>327</v>
      </c>
      <c r="C363" s="20">
        <f t="shared" si="27"/>
        <v>999.1954538966138</v>
      </c>
      <c r="D363" s="20">
        <f t="shared" si="29"/>
        <v>88.530305004356691</v>
      </c>
      <c r="E363" s="20">
        <f t="shared" si="28"/>
        <v>34412.926547846058</v>
      </c>
    </row>
    <row r="364" spans="2:5" x14ac:dyDescent="0.35">
      <c r="B364" s="56">
        <f t="shared" si="26"/>
        <v>328</v>
      </c>
      <c r="C364" s="20">
        <f t="shared" si="27"/>
        <v>1001.6934425313553</v>
      </c>
      <c r="D364" s="20">
        <f t="shared" si="29"/>
        <v>86.032316369615145</v>
      </c>
      <c r="E364" s="20">
        <f t="shared" si="28"/>
        <v>33411.233105314706</v>
      </c>
    </row>
    <row r="365" spans="2:5" x14ac:dyDescent="0.35">
      <c r="B365" s="56">
        <f t="shared" si="26"/>
        <v>329</v>
      </c>
      <c r="C365" s="20">
        <f t="shared" si="27"/>
        <v>1004.1976761376837</v>
      </c>
      <c r="D365" s="20">
        <f t="shared" si="29"/>
        <v>83.528082763286761</v>
      </c>
      <c r="E365" s="20">
        <f t="shared" si="28"/>
        <v>32407.035429177024</v>
      </c>
    </row>
    <row r="366" spans="2:5" x14ac:dyDescent="0.35">
      <c r="B366" s="56">
        <f t="shared" si="26"/>
        <v>330</v>
      </c>
      <c r="C366" s="20">
        <f t="shared" si="27"/>
        <v>1006.7081703280279</v>
      </c>
      <c r="D366" s="20">
        <f t="shared" si="29"/>
        <v>81.017588572942557</v>
      </c>
      <c r="E366" s="20">
        <f t="shared" si="28"/>
        <v>31400.327258848996</v>
      </c>
    </row>
    <row r="367" spans="2:5" x14ac:dyDescent="0.35">
      <c r="B367" s="56">
        <f t="shared" si="26"/>
        <v>331</v>
      </c>
      <c r="C367" s="20">
        <f t="shared" si="27"/>
        <v>1009.224940753848</v>
      </c>
      <c r="D367" s="20">
        <f t="shared" si="29"/>
        <v>78.500818147122487</v>
      </c>
      <c r="E367" s="20">
        <f t="shared" si="28"/>
        <v>30391.102318095149</v>
      </c>
    </row>
    <row r="368" spans="2:5" x14ac:dyDescent="0.35">
      <c r="B368" s="56">
        <f t="shared" si="26"/>
        <v>332</v>
      </c>
      <c r="C368" s="20">
        <f t="shared" si="27"/>
        <v>1011.7480031057327</v>
      </c>
      <c r="D368" s="20">
        <f t="shared" si="29"/>
        <v>75.977755795237869</v>
      </c>
      <c r="E368" s="20">
        <f t="shared" si="28"/>
        <v>29379.354314989418</v>
      </c>
    </row>
    <row r="369" spans="2:5" x14ac:dyDescent="0.35">
      <c r="B369" s="56">
        <f t="shared" si="26"/>
        <v>333</v>
      </c>
      <c r="C369" s="20">
        <f t="shared" si="27"/>
        <v>1014.277373113497</v>
      </c>
      <c r="D369" s="20">
        <f t="shared" si="29"/>
        <v>73.448385787473541</v>
      </c>
      <c r="E369" s="20">
        <f t="shared" si="28"/>
        <v>28365.076941875919</v>
      </c>
    </row>
    <row r="370" spans="2:5" x14ac:dyDescent="0.35">
      <c r="B370" s="56">
        <f t="shared" si="26"/>
        <v>334</v>
      </c>
      <c r="C370" s="20">
        <f t="shared" si="27"/>
        <v>1016.8130665462807</v>
      </c>
      <c r="D370" s="20">
        <f t="shared" si="29"/>
        <v>70.912692354689796</v>
      </c>
      <c r="E370" s="20">
        <f t="shared" si="28"/>
        <v>27348.263875329638</v>
      </c>
    </row>
    <row r="371" spans="2:5" x14ac:dyDescent="0.35">
      <c r="B371" s="56">
        <f t="shared" si="26"/>
        <v>335</v>
      </c>
      <c r="C371" s="20">
        <f t="shared" si="27"/>
        <v>1019.3550992126465</v>
      </c>
      <c r="D371" s="20">
        <f t="shared" si="29"/>
        <v>68.370659688324096</v>
      </c>
      <c r="E371" s="20">
        <f t="shared" si="28"/>
        <v>26328.90877611699</v>
      </c>
    </row>
    <row r="372" spans="2:5" x14ac:dyDescent="0.35">
      <c r="B372" s="56">
        <f t="shared" si="26"/>
        <v>336</v>
      </c>
      <c r="C372" s="20">
        <f t="shared" si="27"/>
        <v>1021.903486960678</v>
      </c>
      <c r="D372" s="20">
        <f t="shared" si="29"/>
        <v>65.822271940292481</v>
      </c>
      <c r="E372" s="20">
        <f t="shared" si="28"/>
        <v>25307.005289156314</v>
      </c>
    </row>
    <row r="373" spans="2:5" x14ac:dyDescent="0.35">
      <c r="B373" s="56">
        <f t="shared" si="26"/>
        <v>337</v>
      </c>
      <c r="C373" s="20">
        <f t="shared" si="27"/>
        <v>1024.4582456780797</v>
      </c>
      <c r="D373" s="20">
        <f t="shared" si="29"/>
        <v>63.267513222890784</v>
      </c>
      <c r="E373" s="20">
        <f t="shared" si="28"/>
        <v>24282.547043478233</v>
      </c>
    </row>
    <row r="374" spans="2:5" x14ac:dyDescent="0.35">
      <c r="B374" s="56">
        <f t="shared" si="26"/>
        <v>338</v>
      </c>
      <c r="C374" s="20">
        <f t="shared" si="27"/>
        <v>1027.019391292275</v>
      </c>
      <c r="D374" s="20">
        <f t="shared" si="29"/>
        <v>60.706367608695587</v>
      </c>
      <c r="E374" s="20">
        <f t="shared" si="28"/>
        <v>23255.527652185956</v>
      </c>
    </row>
    <row r="375" spans="2:5" x14ac:dyDescent="0.35">
      <c r="B375" s="56">
        <f t="shared" si="26"/>
        <v>339</v>
      </c>
      <c r="C375" s="20">
        <f t="shared" si="27"/>
        <v>1029.5869397705055</v>
      </c>
      <c r="D375" s="20">
        <f t="shared" si="29"/>
        <v>58.138819130464888</v>
      </c>
      <c r="E375" s="20">
        <f t="shared" si="28"/>
        <v>22225.94071241545</v>
      </c>
    </row>
    <row r="376" spans="2:5" x14ac:dyDescent="0.35">
      <c r="B376" s="56">
        <f t="shared" si="26"/>
        <v>340</v>
      </c>
      <c r="C376" s="20">
        <f t="shared" si="27"/>
        <v>1032.1609071199318</v>
      </c>
      <c r="D376" s="20">
        <f t="shared" si="29"/>
        <v>55.564851781038627</v>
      </c>
      <c r="E376" s="20">
        <f t="shared" si="28"/>
        <v>21193.779805295519</v>
      </c>
    </row>
    <row r="377" spans="2:5" x14ac:dyDescent="0.35">
      <c r="B377" s="56">
        <f t="shared" si="26"/>
        <v>341</v>
      </c>
      <c r="C377" s="20">
        <f t="shared" si="27"/>
        <v>1034.7413093877317</v>
      </c>
      <c r="D377" s="20">
        <f t="shared" si="29"/>
        <v>52.9844495132388</v>
      </c>
      <c r="E377" s="20">
        <f t="shared" si="28"/>
        <v>20159.038495907786</v>
      </c>
    </row>
    <row r="378" spans="2:5" x14ac:dyDescent="0.35">
      <c r="B378" s="56">
        <f t="shared" si="26"/>
        <v>342</v>
      </c>
      <c r="C378" s="20">
        <f t="shared" si="27"/>
        <v>1037.3281626612011</v>
      </c>
      <c r="D378" s="20">
        <f t="shared" si="29"/>
        <v>50.397596239769463</v>
      </c>
      <c r="E378" s="20">
        <f t="shared" si="28"/>
        <v>19121.710333246585</v>
      </c>
    </row>
    <row r="379" spans="2:5" x14ac:dyDescent="0.35">
      <c r="B379" s="56">
        <f t="shared" si="26"/>
        <v>343</v>
      </c>
      <c r="C379" s="20">
        <f t="shared" si="27"/>
        <v>1039.9214830678541</v>
      </c>
      <c r="D379" s="20">
        <f t="shared" si="29"/>
        <v>47.804275833116463</v>
      </c>
      <c r="E379" s="20">
        <f t="shared" si="28"/>
        <v>18081.788850178731</v>
      </c>
    </row>
    <row r="380" spans="2:5" x14ac:dyDescent="0.35">
      <c r="B380" s="56">
        <f t="shared" si="26"/>
        <v>344</v>
      </c>
      <c r="C380" s="20">
        <f t="shared" si="27"/>
        <v>1042.5212867755238</v>
      </c>
      <c r="D380" s="20">
        <f t="shared" si="29"/>
        <v>45.204472125446827</v>
      </c>
      <c r="E380" s="20">
        <f t="shared" si="28"/>
        <v>17039.267563403206</v>
      </c>
    </row>
    <row r="381" spans="2:5" x14ac:dyDescent="0.35">
      <c r="B381" s="56">
        <f t="shared" si="26"/>
        <v>345</v>
      </c>
      <c r="C381" s="20">
        <f t="shared" si="27"/>
        <v>1045.1275899924624</v>
      </c>
      <c r="D381" s="20">
        <f t="shared" si="29"/>
        <v>42.598168908508015</v>
      </c>
      <c r="E381" s="20">
        <f t="shared" si="28"/>
        <v>15994.139973410744</v>
      </c>
    </row>
    <row r="382" spans="2:5" x14ac:dyDescent="0.35">
      <c r="B382" s="56">
        <f t="shared" si="26"/>
        <v>346</v>
      </c>
      <c r="C382" s="20">
        <f t="shared" si="27"/>
        <v>1047.7404089674437</v>
      </c>
      <c r="D382" s="20">
        <f t="shared" si="29"/>
        <v>39.985349933526862</v>
      </c>
      <c r="E382" s="20">
        <f t="shared" si="28"/>
        <v>14946.3995644433</v>
      </c>
    </row>
    <row r="383" spans="2:5" x14ac:dyDescent="0.35">
      <c r="B383" s="56">
        <f t="shared" si="26"/>
        <v>347</v>
      </c>
      <c r="C383" s="20">
        <f t="shared" si="27"/>
        <v>1050.3597599898621</v>
      </c>
      <c r="D383" s="20">
        <f t="shared" si="29"/>
        <v>37.36599891110825</v>
      </c>
      <c r="E383" s="20">
        <f t="shared" si="28"/>
        <v>13896.039804453438</v>
      </c>
    </row>
    <row r="384" spans="2:5" x14ac:dyDescent="0.35">
      <c r="B384" s="56">
        <f t="shared" si="26"/>
        <v>348</v>
      </c>
      <c r="C384" s="20">
        <f t="shared" si="27"/>
        <v>1052.9856593898369</v>
      </c>
      <c r="D384" s="20">
        <f t="shared" si="29"/>
        <v>34.740099511133593</v>
      </c>
      <c r="E384" s="20">
        <f t="shared" si="28"/>
        <v>12843.054145063601</v>
      </c>
    </row>
    <row r="385" spans="2:5" x14ac:dyDescent="0.35">
      <c r="B385" s="56">
        <f t="shared" si="26"/>
        <v>349</v>
      </c>
      <c r="C385" s="20">
        <f t="shared" si="27"/>
        <v>1055.6181235383115</v>
      </c>
      <c r="D385" s="20">
        <f t="shared" si="29"/>
        <v>32.107635362659003</v>
      </c>
      <c r="E385" s="20">
        <f t="shared" si="28"/>
        <v>11787.436021525289</v>
      </c>
    </row>
    <row r="386" spans="2:5" x14ac:dyDescent="0.35">
      <c r="B386" s="56">
        <f t="shared" si="26"/>
        <v>350</v>
      </c>
      <c r="C386" s="20">
        <f t="shared" si="27"/>
        <v>1058.2571688471573</v>
      </c>
      <c r="D386" s="20">
        <f t="shared" si="29"/>
        <v>29.468590053813223</v>
      </c>
      <c r="E386" s="20">
        <f t="shared" si="28"/>
        <v>10729.178852678131</v>
      </c>
    </row>
    <row r="387" spans="2:5" x14ac:dyDescent="0.35">
      <c r="B387" s="56">
        <f t="shared" ref="B387:B396" si="30">IF(B386&lt;$B$18,B386+1)+IF(B386=$B$18,B386+0)</f>
        <v>351</v>
      </c>
      <c r="C387" s="20">
        <f t="shared" si="27"/>
        <v>1060.9028117692751</v>
      </c>
      <c r="D387" s="20">
        <f t="shared" si="29"/>
        <v>26.822947131695329</v>
      </c>
      <c r="E387" s="20">
        <f t="shared" si="28"/>
        <v>9668.2760409088551</v>
      </c>
    </row>
    <row r="388" spans="2:5" x14ac:dyDescent="0.35">
      <c r="B388" s="56">
        <f t="shared" si="30"/>
        <v>352</v>
      </c>
      <c r="C388" s="20">
        <f t="shared" si="27"/>
        <v>1063.5550687986984</v>
      </c>
      <c r="D388" s="20">
        <f t="shared" si="29"/>
        <v>24.17069010227214</v>
      </c>
      <c r="E388" s="20">
        <f t="shared" si="28"/>
        <v>8604.7209721101572</v>
      </c>
    </row>
    <row r="389" spans="2:5" x14ac:dyDescent="0.35">
      <c r="B389" s="56">
        <f t="shared" si="30"/>
        <v>353</v>
      </c>
      <c r="C389" s="20">
        <f t="shared" si="27"/>
        <v>1066.2139564706952</v>
      </c>
      <c r="D389" s="20">
        <f t="shared" si="29"/>
        <v>21.511802430275392</v>
      </c>
      <c r="E389" s="20">
        <f t="shared" si="28"/>
        <v>7538.5070156394622</v>
      </c>
    </row>
    <row r="390" spans="2:5" x14ac:dyDescent="0.35">
      <c r="B390" s="56">
        <f t="shared" si="30"/>
        <v>354</v>
      </c>
      <c r="C390" s="20">
        <f t="shared" si="27"/>
        <v>1068.8794913618719</v>
      </c>
      <c r="D390" s="20">
        <f t="shared" si="29"/>
        <v>18.846267539098655</v>
      </c>
      <c r="E390" s="20">
        <f t="shared" si="28"/>
        <v>6469.6275242775901</v>
      </c>
    </row>
    <row r="391" spans="2:5" x14ac:dyDescent="0.35">
      <c r="B391" s="56">
        <f t="shared" si="30"/>
        <v>355</v>
      </c>
      <c r="C391" s="20">
        <f t="shared" si="27"/>
        <v>1071.5516900902765</v>
      </c>
      <c r="D391" s="20">
        <f t="shared" si="29"/>
        <v>16.174068810693974</v>
      </c>
      <c r="E391" s="20">
        <f t="shared" si="28"/>
        <v>5398.0758341873134</v>
      </c>
    </row>
    <row r="392" spans="2:5" x14ac:dyDescent="0.35">
      <c r="B392" s="56">
        <f t="shared" si="30"/>
        <v>356</v>
      </c>
      <c r="C392" s="20">
        <f t="shared" si="27"/>
        <v>1074.2305693155022</v>
      </c>
      <c r="D392" s="20">
        <f t="shared" si="29"/>
        <v>13.495189585468284</v>
      </c>
      <c r="E392" s="20">
        <f t="shared" si="28"/>
        <v>4323.8452648718112</v>
      </c>
    </row>
    <row r="393" spans="2:5" x14ac:dyDescent="0.35">
      <c r="B393" s="56">
        <f t="shared" si="30"/>
        <v>357</v>
      </c>
      <c r="C393" s="20">
        <f t="shared" si="27"/>
        <v>1076.9161457387909</v>
      </c>
      <c r="D393" s="20">
        <f t="shared" si="29"/>
        <v>10.809613162179529</v>
      </c>
      <c r="E393" s="20">
        <f t="shared" si="28"/>
        <v>3246.9291191330203</v>
      </c>
    </row>
    <row r="394" spans="2:5" x14ac:dyDescent="0.35">
      <c r="B394" s="56">
        <f t="shared" si="30"/>
        <v>358</v>
      </c>
      <c r="C394" s="20">
        <f t="shared" si="27"/>
        <v>1079.608436103138</v>
      </c>
      <c r="D394" s="20">
        <f t="shared" si="29"/>
        <v>8.1173227978325517</v>
      </c>
      <c r="E394" s="20">
        <f t="shared" si="28"/>
        <v>2167.3206830298823</v>
      </c>
    </row>
    <row r="395" spans="2:5" x14ac:dyDescent="0.35">
      <c r="B395" s="56">
        <f t="shared" si="30"/>
        <v>359</v>
      </c>
      <c r="C395" s="20">
        <f>IF(B394&lt;$B$18,$E$18-D395)</f>
        <v>1082.3074571933957</v>
      </c>
      <c r="D395" s="20">
        <f t="shared" si="29"/>
        <v>5.418301707574706</v>
      </c>
      <c r="E395" s="20">
        <f t="shared" si="28"/>
        <v>1085.0132258364865</v>
      </c>
    </row>
    <row r="396" spans="2:5" x14ac:dyDescent="0.35">
      <c r="B396" s="56">
        <f t="shared" si="30"/>
        <v>360</v>
      </c>
      <c r="C396" s="20">
        <f>IF(B395&lt;$B$18,$E$18-D396)</f>
        <v>1085.0132258363792</v>
      </c>
      <c r="D396" s="20">
        <f t="shared" si="29"/>
        <v>2.7125330645912165</v>
      </c>
      <c r="E396" s="20">
        <f t="shared" si="28"/>
        <v>1.0732037480920553E-10</v>
      </c>
    </row>
    <row r="397" spans="2:5" x14ac:dyDescent="0.35">
      <c r="B397" s="56"/>
      <c r="C397" s="56"/>
      <c r="D397" s="56"/>
      <c r="E397" s="56"/>
    </row>
    <row r="398" spans="2:5" ht="20.25" thickBot="1" x14ac:dyDescent="0.4">
      <c r="B398" s="56"/>
      <c r="C398" s="20"/>
      <c r="D398" s="20"/>
      <c r="E398" s="20"/>
    </row>
    <row r="399" spans="2:5" ht="20.25" thickBot="1" x14ac:dyDescent="0.4">
      <c r="B399" s="57" t="s">
        <v>61</v>
      </c>
      <c r="C399" s="58">
        <f>SUM(C21:C398)</f>
        <v>257997.00000000006</v>
      </c>
      <c r="D399" s="58">
        <f>SUM(D21:D398)</f>
        <v>133584.27320434921</v>
      </c>
      <c r="E399" s="59">
        <f>SUM(C399:D399)</f>
        <v>391581.27320434927</v>
      </c>
    </row>
    <row r="400" spans="2:5" x14ac:dyDescent="0.35">
      <c r="B400" s="56"/>
      <c r="C400" s="20"/>
      <c r="D400" s="20"/>
      <c r="E400" s="20"/>
    </row>
    <row r="401" spans="2:5" x14ac:dyDescent="0.35">
      <c r="B401" s="56"/>
      <c r="C401" s="20"/>
      <c r="D401" s="20"/>
      <c r="E401" s="20"/>
    </row>
    <row r="402" spans="2:5" x14ac:dyDescent="0.35">
      <c r="B402" s="56"/>
      <c r="C402" s="20"/>
      <c r="D402" s="20"/>
      <c r="E402" s="20"/>
    </row>
    <row r="403" spans="2:5" x14ac:dyDescent="0.35">
      <c r="B403" s="56"/>
      <c r="C403" s="20"/>
      <c r="D403" s="20"/>
      <c r="E403" s="20"/>
    </row>
    <row r="404" spans="2:5" x14ac:dyDescent="0.35">
      <c r="B404" s="56"/>
      <c r="C404" s="20"/>
      <c r="D404" s="20"/>
      <c r="E404" s="20"/>
    </row>
    <row r="405" spans="2:5" x14ac:dyDescent="0.35">
      <c r="B405" s="56"/>
      <c r="C405" s="20"/>
      <c r="D405" s="20"/>
      <c r="E405" s="20"/>
    </row>
    <row r="406" spans="2:5" x14ac:dyDescent="0.35">
      <c r="B406" s="56"/>
      <c r="C406" s="20"/>
      <c r="D406" s="20"/>
      <c r="E406" s="20"/>
    </row>
    <row r="407" spans="2:5" x14ac:dyDescent="0.35">
      <c r="B407" s="56"/>
      <c r="C407" s="20"/>
      <c r="D407" s="20"/>
      <c r="E407" s="20"/>
    </row>
    <row r="408" spans="2:5" x14ac:dyDescent="0.35">
      <c r="B408" s="56"/>
      <c r="C408" s="20"/>
      <c r="D408" s="20"/>
      <c r="E408" s="20"/>
    </row>
    <row r="409" spans="2:5" x14ac:dyDescent="0.35">
      <c r="B409" s="56"/>
      <c r="C409" s="20"/>
      <c r="D409" s="20"/>
      <c r="E409" s="20"/>
    </row>
    <row r="410" spans="2:5" x14ac:dyDescent="0.35">
      <c r="B410" s="56"/>
      <c r="C410" s="20"/>
      <c r="D410" s="20"/>
      <c r="E410" s="20"/>
    </row>
    <row r="411" spans="2:5" x14ac:dyDescent="0.35">
      <c r="B411" s="56"/>
      <c r="C411" s="20"/>
      <c r="D411" s="20"/>
      <c r="E411" s="20"/>
    </row>
    <row r="412" spans="2:5" x14ac:dyDescent="0.35">
      <c r="B412" s="56"/>
      <c r="C412" s="20"/>
      <c r="D412" s="20"/>
      <c r="E412" s="20"/>
    </row>
    <row r="413" spans="2:5" x14ac:dyDescent="0.35">
      <c r="B413" s="56"/>
      <c r="C413" s="20"/>
      <c r="D413" s="20"/>
      <c r="E413" s="20"/>
    </row>
    <row r="414" spans="2:5" x14ac:dyDescent="0.35">
      <c r="B414" s="56"/>
      <c r="C414" s="20"/>
      <c r="D414" s="20"/>
      <c r="E414" s="20"/>
    </row>
    <row r="415" spans="2:5" x14ac:dyDescent="0.35">
      <c r="B415" s="56"/>
      <c r="C415" s="20"/>
      <c r="D415" s="20"/>
      <c r="E415" s="20"/>
    </row>
    <row r="416" spans="2:5" x14ac:dyDescent="0.35">
      <c r="B416" s="56"/>
      <c r="C416" s="20"/>
      <c r="D416" s="20"/>
      <c r="E416" s="20"/>
    </row>
    <row r="417" spans="2:5" x14ac:dyDescent="0.35">
      <c r="B417" s="56"/>
      <c r="C417" s="20"/>
      <c r="D417" s="20"/>
      <c r="E417" s="20"/>
    </row>
    <row r="418" spans="2:5" x14ac:dyDescent="0.35">
      <c r="B418" s="56"/>
      <c r="C418" s="20"/>
      <c r="D418" s="20"/>
      <c r="E418" s="20"/>
    </row>
    <row r="419" spans="2:5" x14ac:dyDescent="0.35">
      <c r="B419" s="56"/>
      <c r="C419" s="20"/>
      <c r="D419" s="20"/>
      <c r="E419" s="20"/>
    </row>
    <row r="420" spans="2:5" x14ac:dyDescent="0.35">
      <c r="B420" s="56"/>
      <c r="C420" s="20"/>
      <c r="D420" s="20"/>
      <c r="E420" s="20"/>
    </row>
    <row r="421" spans="2:5" x14ac:dyDescent="0.35">
      <c r="B421" s="56"/>
      <c r="C421" s="20"/>
      <c r="D421" s="20"/>
      <c r="E421" s="20"/>
    </row>
    <row r="422" spans="2:5" x14ac:dyDescent="0.35">
      <c r="B422" s="56"/>
      <c r="C422" s="20"/>
      <c r="D422" s="20"/>
      <c r="E422" s="20"/>
    </row>
    <row r="423" spans="2:5" x14ac:dyDescent="0.35">
      <c r="B423" s="56"/>
      <c r="C423" s="20"/>
      <c r="D423" s="20"/>
      <c r="E423" s="20"/>
    </row>
    <row r="424" spans="2:5" x14ac:dyDescent="0.35">
      <c r="B424" s="56"/>
      <c r="C424" s="20"/>
      <c r="D424" s="20"/>
      <c r="E424" s="20"/>
    </row>
    <row r="425" spans="2:5" x14ac:dyDescent="0.35">
      <c r="B425" s="56"/>
      <c r="C425" s="20"/>
      <c r="D425" s="20"/>
      <c r="E425" s="20"/>
    </row>
    <row r="426" spans="2:5" x14ac:dyDescent="0.35">
      <c r="B426" s="56"/>
      <c r="C426" s="20"/>
      <c r="D426" s="20"/>
      <c r="E426" s="20"/>
    </row>
    <row r="427" spans="2:5" x14ac:dyDescent="0.35">
      <c r="B427" s="56"/>
      <c r="C427" s="20"/>
      <c r="D427" s="20"/>
      <c r="E427" s="20"/>
    </row>
    <row r="428" spans="2:5" x14ac:dyDescent="0.35">
      <c r="B428" s="56"/>
      <c r="C428" s="20"/>
      <c r="D428" s="20"/>
      <c r="E428" s="20"/>
    </row>
    <row r="429" spans="2:5" x14ac:dyDescent="0.35">
      <c r="B429" s="56"/>
      <c r="C429" s="20"/>
      <c r="D429" s="20"/>
      <c r="E429" s="20"/>
    </row>
    <row r="430" spans="2:5" x14ac:dyDescent="0.35">
      <c r="B430" s="56"/>
      <c r="C430" s="20"/>
      <c r="D430" s="20"/>
      <c r="E430" s="20"/>
    </row>
    <row r="431" spans="2:5" x14ac:dyDescent="0.35">
      <c r="B431" s="56"/>
      <c r="C431" s="20"/>
      <c r="D431" s="20"/>
      <c r="E431" s="20"/>
    </row>
    <row r="432" spans="2:5" x14ac:dyDescent="0.35">
      <c r="B432" s="56"/>
      <c r="C432" s="20"/>
      <c r="D432" s="20"/>
      <c r="E432" s="20"/>
    </row>
    <row r="433" spans="2:5" x14ac:dyDescent="0.35">
      <c r="B433" s="56"/>
      <c r="C433" s="20"/>
      <c r="D433" s="20"/>
      <c r="E433" s="20"/>
    </row>
    <row r="434" spans="2:5" x14ac:dyDescent="0.35">
      <c r="B434" s="56"/>
      <c r="C434" s="20"/>
      <c r="D434" s="20"/>
      <c r="E434" s="20"/>
    </row>
    <row r="435" spans="2:5" x14ac:dyDescent="0.35">
      <c r="B435" s="56"/>
      <c r="C435" s="20"/>
      <c r="D435" s="20"/>
      <c r="E435" s="20"/>
    </row>
    <row r="436" spans="2:5" x14ac:dyDescent="0.35">
      <c r="B436" s="56"/>
      <c r="C436" s="20"/>
      <c r="D436" s="20"/>
      <c r="E436" s="20"/>
    </row>
    <row r="437" spans="2:5" x14ac:dyDescent="0.35">
      <c r="B437" s="56"/>
      <c r="C437" s="20"/>
      <c r="D437" s="20"/>
      <c r="E437" s="20"/>
    </row>
    <row r="438" spans="2:5" x14ac:dyDescent="0.35">
      <c r="B438" s="56"/>
      <c r="C438" s="20"/>
      <c r="D438" s="20"/>
      <c r="E438" s="20"/>
    </row>
    <row r="439" spans="2:5" x14ac:dyDescent="0.35">
      <c r="B439" s="56"/>
      <c r="C439" s="20"/>
      <c r="D439" s="20"/>
      <c r="E439" s="20"/>
    </row>
    <row r="440" spans="2:5" x14ac:dyDescent="0.35">
      <c r="B440" s="56"/>
      <c r="C440" s="20"/>
      <c r="D440" s="20"/>
      <c r="E440" s="20"/>
    </row>
    <row r="441" spans="2:5" x14ac:dyDescent="0.35">
      <c r="B441" s="56"/>
      <c r="C441" s="20"/>
      <c r="D441" s="20"/>
      <c r="E441" s="20"/>
    </row>
    <row r="442" spans="2:5" x14ac:dyDescent="0.35">
      <c r="B442" s="56"/>
      <c r="C442" s="20"/>
      <c r="D442" s="20"/>
      <c r="E442" s="20"/>
    </row>
    <row r="443" spans="2:5" x14ac:dyDescent="0.35">
      <c r="B443" s="56"/>
      <c r="C443" s="20"/>
      <c r="D443" s="20"/>
      <c r="E443" s="20"/>
    </row>
    <row r="444" spans="2:5" x14ac:dyDescent="0.35">
      <c r="B444" s="56"/>
      <c r="C444" s="20"/>
      <c r="D444" s="20"/>
      <c r="E444" s="20"/>
    </row>
    <row r="445" spans="2:5" x14ac:dyDescent="0.35">
      <c r="B445" s="56"/>
      <c r="C445" s="20"/>
      <c r="D445" s="20"/>
      <c r="E445" s="20"/>
    </row>
    <row r="446" spans="2:5" x14ac:dyDescent="0.35">
      <c r="B446" s="56"/>
      <c r="C446" s="20"/>
      <c r="D446" s="20"/>
      <c r="E446" s="20"/>
    </row>
    <row r="447" spans="2:5" x14ac:dyDescent="0.35">
      <c r="B447" s="56"/>
      <c r="C447" s="20"/>
      <c r="D447" s="20"/>
      <c r="E447" s="20"/>
    </row>
    <row r="448" spans="2:5" x14ac:dyDescent="0.35">
      <c r="B448" s="56"/>
      <c r="C448" s="20"/>
      <c r="D448" s="20"/>
      <c r="E448" s="20"/>
    </row>
    <row r="449" spans="2:5" x14ac:dyDescent="0.35">
      <c r="B449" s="56"/>
      <c r="C449" s="20"/>
      <c r="D449" s="20"/>
      <c r="E449" s="20"/>
    </row>
    <row r="450" spans="2:5" x14ac:dyDescent="0.35">
      <c r="B450" s="56"/>
      <c r="C450" s="20"/>
      <c r="D450" s="20"/>
      <c r="E450" s="20"/>
    </row>
    <row r="451" spans="2:5" x14ac:dyDescent="0.35">
      <c r="B451" s="56"/>
      <c r="C451" s="20"/>
      <c r="D451" s="20"/>
      <c r="E451" s="20"/>
    </row>
    <row r="452" spans="2:5" x14ac:dyDescent="0.35">
      <c r="C452" s="20"/>
      <c r="D452" s="20"/>
      <c r="E452" s="16"/>
    </row>
    <row r="453" spans="2:5" x14ac:dyDescent="0.35">
      <c r="C453" s="20"/>
      <c r="D453" s="20"/>
      <c r="E453" s="16"/>
    </row>
    <row r="454" spans="2:5" x14ac:dyDescent="0.35">
      <c r="C454" s="20"/>
      <c r="D454" s="20"/>
      <c r="E454" s="16"/>
    </row>
    <row r="455" spans="2:5" x14ac:dyDescent="0.35">
      <c r="C455" s="20"/>
      <c r="D455" s="20"/>
      <c r="E455" s="16"/>
    </row>
    <row r="456" spans="2:5" x14ac:dyDescent="0.35">
      <c r="C456" s="20"/>
      <c r="D456" s="20"/>
      <c r="E456" s="16"/>
    </row>
    <row r="457" spans="2:5" x14ac:dyDescent="0.35">
      <c r="C457" s="20"/>
      <c r="D457" s="20"/>
      <c r="E457" s="16"/>
    </row>
    <row r="458" spans="2:5" x14ac:dyDescent="0.35">
      <c r="C458" s="20"/>
      <c r="D458" s="20"/>
      <c r="E458" s="16"/>
    </row>
    <row r="459" spans="2:5" x14ac:dyDescent="0.35">
      <c r="C459" s="20"/>
      <c r="D459" s="20"/>
      <c r="E459" s="16"/>
    </row>
    <row r="460" spans="2:5" x14ac:dyDescent="0.35">
      <c r="C460" s="20"/>
      <c r="D460" s="20"/>
      <c r="E460" s="16"/>
    </row>
    <row r="461" spans="2:5" x14ac:dyDescent="0.35">
      <c r="C461" s="20"/>
      <c r="D461" s="20"/>
      <c r="E461" s="16"/>
    </row>
    <row r="462" spans="2:5" x14ac:dyDescent="0.35">
      <c r="C462" s="20"/>
      <c r="D462" s="20"/>
      <c r="E462" s="16"/>
    </row>
    <row r="463" spans="2:5" x14ac:dyDescent="0.35">
      <c r="C463" s="20"/>
      <c r="D463" s="20"/>
      <c r="E463" s="16"/>
    </row>
    <row r="464" spans="2:5" x14ac:dyDescent="0.35">
      <c r="C464" s="20"/>
      <c r="D464" s="20"/>
      <c r="E464" s="16"/>
    </row>
    <row r="465" spans="3:5" x14ac:dyDescent="0.35">
      <c r="C465" s="20"/>
      <c r="D465" s="20"/>
      <c r="E465" s="16"/>
    </row>
    <row r="466" spans="3:5" x14ac:dyDescent="0.35">
      <c r="C466" s="20"/>
      <c r="D466" s="20"/>
      <c r="E466" s="16"/>
    </row>
    <row r="467" spans="3:5" x14ac:dyDescent="0.35">
      <c r="C467" s="20"/>
      <c r="D467" s="20"/>
      <c r="E467" s="16"/>
    </row>
    <row r="468" spans="3:5" x14ac:dyDescent="0.35">
      <c r="C468" s="20"/>
      <c r="D468" s="20"/>
      <c r="E468" s="16"/>
    </row>
    <row r="469" spans="3:5" x14ac:dyDescent="0.35">
      <c r="C469" s="20"/>
      <c r="D469" s="20"/>
      <c r="E469" s="16"/>
    </row>
    <row r="470" spans="3:5" x14ac:dyDescent="0.35">
      <c r="C470" s="20"/>
      <c r="D470" s="20"/>
      <c r="E470" s="16"/>
    </row>
    <row r="471" spans="3:5" x14ac:dyDescent="0.35">
      <c r="C471" s="20"/>
      <c r="D471" s="20"/>
      <c r="E471" s="16"/>
    </row>
    <row r="472" spans="3:5" x14ac:dyDescent="0.35">
      <c r="C472" s="20"/>
      <c r="D472" s="20"/>
      <c r="E472" s="16"/>
    </row>
    <row r="473" spans="3:5" x14ac:dyDescent="0.35">
      <c r="C473" s="20"/>
      <c r="D473" s="20"/>
      <c r="E473" s="16"/>
    </row>
    <row r="474" spans="3:5" x14ac:dyDescent="0.35">
      <c r="C474" s="20"/>
      <c r="D474" s="20"/>
      <c r="E474" s="16"/>
    </row>
    <row r="475" spans="3:5" x14ac:dyDescent="0.35">
      <c r="C475" s="20"/>
      <c r="D475" s="20"/>
      <c r="E475" s="16"/>
    </row>
    <row r="476" spans="3:5" x14ac:dyDescent="0.35">
      <c r="C476" s="20"/>
      <c r="D476" s="20"/>
      <c r="E476" s="16"/>
    </row>
    <row r="477" spans="3:5" x14ac:dyDescent="0.35">
      <c r="C477" s="20"/>
      <c r="D477" s="20"/>
      <c r="E477" s="16"/>
    </row>
    <row r="478" spans="3:5" x14ac:dyDescent="0.35">
      <c r="C478" s="20"/>
      <c r="D478" s="20"/>
      <c r="E478" s="16"/>
    </row>
    <row r="479" spans="3:5" x14ac:dyDescent="0.35">
      <c r="C479" s="20"/>
      <c r="D479" s="20"/>
      <c r="E479" s="16"/>
    </row>
    <row r="480" spans="3:5" x14ac:dyDescent="0.35">
      <c r="C480" s="20"/>
      <c r="D480" s="20"/>
      <c r="E480" s="16"/>
    </row>
    <row r="481" spans="3:5" x14ac:dyDescent="0.35">
      <c r="C481" s="20"/>
      <c r="D481" s="20"/>
      <c r="E481" s="16"/>
    </row>
    <row r="482" spans="3:5" x14ac:dyDescent="0.35">
      <c r="C482" s="20"/>
      <c r="D482" s="20"/>
      <c r="E482" s="16"/>
    </row>
    <row r="483" spans="3:5" x14ac:dyDescent="0.35">
      <c r="C483" s="20"/>
      <c r="D483" s="20"/>
      <c r="E483" s="16"/>
    </row>
    <row r="484" spans="3:5" x14ac:dyDescent="0.35">
      <c r="D484" s="20"/>
      <c r="E484" s="16"/>
    </row>
    <row r="485" spans="3:5" x14ac:dyDescent="0.35">
      <c r="D485" s="20"/>
      <c r="E485" s="16"/>
    </row>
    <row r="486" spans="3:5" x14ac:dyDescent="0.35">
      <c r="D486" s="20"/>
      <c r="E486" s="16"/>
    </row>
    <row r="487" spans="3:5" x14ac:dyDescent="0.35">
      <c r="D487" s="20"/>
      <c r="E487" s="16"/>
    </row>
    <row r="488" spans="3:5" x14ac:dyDescent="0.35">
      <c r="D488" s="20"/>
      <c r="E488" s="16"/>
    </row>
    <row r="489" spans="3:5" x14ac:dyDescent="0.35">
      <c r="D489" s="20"/>
      <c r="E489" s="16"/>
    </row>
    <row r="490" spans="3:5" x14ac:dyDescent="0.35">
      <c r="D490" s="20"/>
      <c r="E490" s="16"/>
    </row>
    <row r="491" spans="3:5" x14ac:dyDescent="0.35">
      <c r="D491" s="20"/>
      <c r="E491" s="16"/>
    </row>
    <row r="492" spans="3:5" x14ac:dyDescent="0.35">
      <c r="D492" s="20"/>
      <c r="E492" s="16"/>
    </row>
    <row r="493" spans="3:5" x14ac:dyDescent="0.35">
      <c r="D493" s="20"/>
      <c r="E493" s="16"/>
    </row>
    <row r="494" spans="3:5" x14ac:dyDescent="0.35">
      <c r="D494" s="20"/>
      <c r="E494" s="16"/>
    </row>
    <row r="495" spans="3:5" x14ac:dyDescent="0.35">
      <c r="D495" s="20"/>
      <c r="E495" s="16"/>
    </row>
    <row r="496" spans="3:5" x14ac:dyDescent="0.35">
      <c r="D496" s="20"/>
      <c r="E496" s="16"/>
    </row>
    <row r="497" spans="4:5" x14ac:dyDescent="0.35">
      <c r="D497" s="20"/>
      <c r="E497" s="16"/>
    </row>
    <row r="498" spans="4:5" x14ac:dyDescent="0.35">
      <c r="D498" s="20"/>
      <c r="E498" s="16"/>
    </row>
    <row r="499" spans="4:5" x14ac:dyDescent="0.35">
      <c r="D499" s="20"/>
      <c r="E49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507 First Street</vt:lpstr>
      <vt:lpstr>Sheet1</vt:lpstr>
      <vt:lpstr>Sample Amortization Schedule</vt:lpstr>
    </vt:vector>
  </TitlesOfParts>
  <Company>City of Albany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Wells</dc:creator>
  <cp:lastModifiedBy>Zach Powell</cp:lastModifiedBy>
  <dcterms:created xsi:type="dcterms:W3CDTF">2021-05-13T12:39:12Z</dcterms:created>
  <dcterms:modified xsi:type="dcterms:W3CDTF">2021-07-08T15:03:14Z</dcterms:modified>
</cp:coreProperties>
</file>